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1 сесія\проекти 31\31 сесія\1. програми\14. програма соціально-економічного розвитку\"/>
    </mc:Choice>
  </mc:AlternateContent>
  <bookViews>
    <workbookView xWindow="0" yWindow="0" windowWidth="20490" windowHeight="7620" tabRatio="989" activeTab="1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C18" i="1" l="1"/>
  <c r="C38" i="1"/>
  <c r="C43" i="1"/>
  <c r="C48" i="1"/>
  <c r="C52" i="1"/>
  <c r="C57" i="1"/>
  <c r="C58" i="1" s="1"/>
  <c r="C66" i="1"/>
  <c r="C69" i="1"/>
  <c r="C74" i="1"/>
  <c r="C81" i="1"/>
  <c r="C85" i="1"/>
  <c r="C90" i="1" s="1"/>
  <c r="C89" i="1"/>
  <c r="C95" i="1"/>
  <c r="C113" i="1"/>
  <c r="C118" i="1"/>
  <c r="C121" i="1"/>
  <c r="C125" i="1"/>
  <c r="C127" i="1"/>
  <c r="C133" i="1" s="1"/>
  <c r="C156" i="1"/>
  <c r="C159" i="1"/>
  <c r="C180" i="1"/>
  <c r="C8" i="2"/>
  <c r="D8" i="2"/>
  <c r="E9" i="2"/>
  <c r="E10" i="2"/>
  <c r="E11" i="2"/>
  <c r="E12" i="2"/>
  <c r="E8" i="2" s="1"/>
  <c r="E13" i="2"/>
  <c r="E14" i="2"/>
  <c r="C15" i="2"/>
  <c r="D15" i="2"/>
  <c r="D20" i="2" s="1"/>
  <c r="E16" i="2"/>
  <c r="E15" i="2" s="1"/>
  <c r="E20" i="2" s="1"/>
  <c r="E17" i="2"/>
  <c r="E18" i="2"/>
  <c r="E19" i="2"/>
  <c r="C20" i="2"/>
  <c r="E22" i="2"/>
  <c r="C24" i="2"/>
  <c r="C23" i="2" s="1"/>
  <c r="D24" i="2"/>
  <c r="D23" i="2" s="1"/>
  <c r="E23" i="2" s="1"/>
  <c r="E25" i="2"/>
  <c r="E24" i="2" s="1"/>
  <c r="E26" i="2"/>
  <c r="E27" i="2"/>
  <c r="E28" i="2"/>
  <c r="E29" i="2"/>
  <c r="E30" i="2"/>
  <c r="E31" i="2"/>
  <c r="E32" i="2"/>
  <c r="E33" i="2"/>
  <c r="E34" i="2"/>
  <c r="C35" i="2"/>
  <c r="D35" i="2"/>
  <c r="E36" i="2"/>
  <c r="E37" i="2"/>
  <c r="E38" i="2"/>
  <c r="E39" i="2"/>
  <c r="E35" i="2" s="1"/>
  <c r="E40" i="2"/>
  <c r="E41" i="2"/>
  <c r="E42" i="2"/>
  <c r="E43" i="2"/>
  <c r="E44" i="2"/>
  <c r="E45" i="2"/>
  <c r="E46" i="2"/>
  <c r="C48" i="2"/>
  <c r="D48" i="2"/>
  <c r="D47" i="2" s="1"/>
  <c r="E49" i="2"/>
  <c r="E48" i="2" s="1"/>
  <c r="E50" i="2"/>
  <c r="C51" i="2"/>
  <c r="C47" i="2" s="1"/>
  <c r="D51" i="2"/>
  <c r="E52" i="2"/>
  <c r="E53" i="2"/>
  <c r="E51" i="2" s="1"/>
  <c r="E54" i="2"/>
  <c r="E55" i="2"/>
  <c r="E56" i="2"/>
  <c r="E57" i="2"/>
  <c r="E58" i="2"/>
  <c r="E59" i="2"/>
  <c r="E60" i="2"/>
  <c r="E61" i="2"/>
  <c r="E62" i="2"/>
  <c r="E63" i="2"/>
  <c r="E64" i="2"/>
  <c r="C65" i="2"/>
  <c r="C66" i="2"/>
  <c r="D66" i="2"/>
  <c r="D65" i="2" s="1"/>
  <c r="D70" i="2" s="1"/>
  <c r="E67" i="2"/>
  <c r="E66" i="2" s="1"/>
  <c r="C68" i="2"/>
  <c r="D68" i="2"/>
  <c r="E69" i="2"/>
  <c r="E68" i="2" s="1"/>
  <c r="C73" i="2"/>
  <c r="D73" i="2"/>
  <c r="E73" i="2"/>
  <c r="E74" i="2"/>
  <c r="C76" i="2"/>
  <c r="D76" i="2"/>
  <c r="E76" i="2"/>
  <c r="E77" i="2"/>
  <c r="E78" i="2"/>
  <c r="C79" i="2"/>
  <c r="D79" i="2"/>
  <c r="E80" i="2"/>
  <c r="E79" i="2" s="1"/>
  <c r="E81" i="2"/>
  <c r="E82" i="2"/>
  <c r="C84" i="2"/>
  <c r="D84" i="2"/>
  <c r="E85" i="2"/>
  <c r="E84" i="2" s="1"/>
  <c r="C86" i="2"/>
  <c r="D86" i="2"/>
  <c r="E87" i="2"/>
  <c r="E86" i="2" s="1"/>
  <c r="C89" i="2"/>
  <c r="D89" i="2"/>
  <c r="E90" i="2"/>
  <c r="E89" i="2" s="1"/>
  <c r="C92" i="2"/>
  <c r="D92" i="2"/>
  <c r="E93" i="2"/>
  <c r="E92" i="2" s="1"/>
  <c r="C94" i="2"/>
  <c r="D94" i="2"/>
  <c r="D103" i="2" s="1"/>
  <c r="E95" i="2"/>
  <c r="E94" i="2" s="1"/>
  <c r="E96" i="2"/>
  <c r="E97" i="2"/>
  <c r="E98" i="2"/>
  <c r="C100" i="2"/>
  <c r="C103" i="2" s="1"/>
  <c r="D100" i="2"/>
  <c r="E101" i="2"/>
  <c r="E102" i="2"/>
  <c r="E100" i="2" s="1"/>
  <c r="E103" i="2" s="1"/>
  <c r="B103" i="2"/>
  <c r="C105" i="2"/>
  <c r="D105" i="2"/>
  <c r="E106" i="2"/>
  <c r="E105" i="2" s="1"/>
  <c r="E107" i="2"/>
  <c r="E108" i="2"/>
  <c r="C109" i="2"/>
  <c r="D109" i="2"/>
  <c r="D113" i="2" s="1"/>
  <c r="E109" i="2"/>
  <c r="E110" i="2"/>
  <c r="E111" i="2"/>
  <c r="E112" i="2"/>
  <c r="C113" i="2"/>
  <c r="E115" i="2"/>
  <c r="E116" i="2" s="1"/>
  <c r="C116" i="2"/>
  <c r="D116" i="2"/>
  <c r="C119" i="2"/>
  <c r="D119" i="2"/>
  <c r="E119" i="2"/>
  <c r="E120" i="2"/>
  <c r="C121" i="2"/>
  <c r="D121" i="2"/>
  <c r="D124" i="2" s="1"/>
  <c r="E122" i="2"/>
  <c r="E123" i="2"/>
  <c r="E121" i="2" s="1"/>
  <c r="E124" i="2" s="1"/>
  <c r="C124" i="2"/>
  <c r="C131" i="2" s="1"/>
  <c r="E125" i="2"/>
  <c r="E126" i="2"/>
  <c r="E127" i="2" s="1"/>
  <c r="C127" i="2"/>
  <c r="D127" i="2"/>
  <c r="E128" i="2"/>
  <c r="E129" i="2"/>
  <c r="C130" i="2"/>
  <c r="D130" i="2"/>
  <c r="E130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C179" i="2"/>
  <c r="D179" i="2"/>
  <c r="E179" i="2"/>
  <c r="C181" i="2"/>
  <c r="D181" i="2"/>
  <c r="E182" i="2"/>
  <c r="E181" i="2" s="1"/>
  <c r="E183" i="2"/>
  <c r="C185" i="2"/>
  <c r="D185" i="2"/>
  <c r="E185" i="2"/>
  <c r="E186" i="2"/>
  <c r="E187" i="2"/>
  <c r="C188" i="2"/>
  <c r="D188" i="2"/>
  <c r="E189" i="2"/>
  <c r="E188" i="2" s="1"/>
  <c r="E190" i="2"/>
  <c r="C192" i="2"/>
  <c r="D192" i="2"/>
  <c r="E193" i="2"/>
  <c r="E192" i="2" s="1"/>
  <c r="E194" i="2"/>
  <c r="C195" i="2"/>
  <c r="D195" i="2"/>
  <c r="E196" i="2"/>
  <c r="E195" i="2" s="1"/>
  <c r="E197" i="2"/>
  <c r="C199" i="2"/>
  <c r="D199" i="2"/>
  <c r="E199" i="2"/>
  <c r="E200" i="2"/>
  <c r="E201" i="2"/>
  <c r="E202" i="2"/>
  <c r="C203" i="2"/>
  <c r="C220" i="2" s="1"/>
  <c r="D203" i="2"/>
  <c r="E204" i="2"/>
  <c r="E203" i="2" s="1"/>
  <c r="E205" i="2"/>
  <c r="E206" i="2"/>
  <c r="E207" i="2"/>
  <c r="C209" i="2"/>
  <c r="D209" i="2"/>
  <c r="E209" i="2"/>
  <c r="E210" i="2"/>
  <c r="C211" i="2"/>
  <c r="D211" i="2"/>
  <c r="E212" i="2"/>
  <c r="E213" i="2"/>
  <c r="E211" i="2" s="1"/>
  <c r="E214" i="2"/>
  <c r="E215" i="2"/>
  <c r="C217" i="2"/>
  <c r="D217" i="2"/>
  <c r="E217" i="2"/>
  <c r="E218" i="2"/>
  <c r="E219" i="2"/>
  <c r="D220" i="2"/>
  <c r="C222" i="2"/>
  <c r="D222" i="2"/>
  <c r="E222" i="2"/>
  <c r="E225" i="2" s="1"/>
  <c r="E223" i="2"/>
  <c r="E224" i="2"/>
  <c r="C225" i="2"/>
  <c r="D225" i="2"/>
  <c r="E227" i="2"/>
  <c r="C228" i="2"/>
  <c r="D228" i="2"/>
  <c r="E228" i="2"/>
  <c r="E131" i="2" l="1"/>
  <c r="C70" i="2"/>
  <c r="C229" i="2" s="1"/>
  <c r="E220" i="2"/>
  <c r="D131" i="2"/>
  <c r="D229" i="2" s="1"/>
  <c r="E113" i="2"/>
  <c r="E65" i="2"/>
  <c r="E47" i="2"/>
  <c r="C181" i="1"/>
  <c r="E70" i="2" l="1"/>
  <c r="E229" i="2" s="1"/>
</calcChain>
</file>

<file path=xl/sharedStrings.xml><?xml version="1.0" encoding="utf-8"?>
<sst xmlns="http://schemas.openxmlformats.org/spreadsheetml/2006/main" count="508" uniqueCount="367">
  <si>
    <t>Додаток</t>
  </si>
  <si>
    <t>Пріоритетні напрямки соціально-економічного і культурного розвитку м. Мелітополя, що потребують першочергового фінансування у 2016 році (капітальні вкладення)</t>
  </si>
  <si>
    <t>тис. грн.</t>
  </si>
  <si>
    <t xml:space="preserve">Опера- ційна задача згідно Стратегії розвитку м. Меліто- поля </t>
  </si>
  <si>
    <t>Напрямки</t>
  </si>
  <si>
    <t>Потреба в коштах, тис. грн.</t>
  </si>
  <si>
    <t>міський бюджет</t>
  </si>
  <si>
    <t>Держав- ний та обласний бюджет, грантові та кредитні кошти</t>
  </si>
  <si>
    <t>Разом</t>
  </si>
  <si>
    <t>Виконавчий комітет ММР ЗО</t>
  </si>
  <si>
    <t xml:space="preserve">Придбання комп"ютерної техніки </t>
  </si>
  <si>
    <t xml:space="preserve">Спліт-системи </t>
  </si>
  <si>
    <t>Лічильник теплової енергії</t>
  </si>
  <si>
    <t xml:space="preserve">Спостерігаючі камери </t>
  </si>
  <si>
    <t>Меблі для Адміністративного центру</t>
  </si>
  <si>
    <t>Телефон-факс</t>
  </si>
  <si>
    <t>Поповнення статутного капіталу КП “ТРК Мелітополь”</t>
  </si>
  <si>
    <t>Програма захисту населення і території від надзвичайних ситуацій</t>
  </si>
  <si>
    <t>Разом по виконавчому комітету</t>
  </si>
  <si>
    <t>Управління освіти ММР ЗО</t>
  </si>
  <si>
    <t>Дошкільні навчальні заклади</t>
  </si>
  <si>
    <t>Холодильна шафа</t>
  </si>
  <si>
    <t>Машини пральні</t>
  </si>
  <si>
    <t>Витяжка на харчоблок</t>
  </si>
  <si>
    <t>Плити електричні</t>
  </si>
  <si>
    <t>Загальнооссвітні школи</t>
  </si>
  <si>
    <t>Встановлення інтерактивних дошок</t>
  </si>
  <si>
    <t>Котел газовий ЗОШ 22</t>
  </si>
  <si>
    <t>Монітори</t>
  </si>
  <si>
    <t>Дробина</t>
  </si>
  <si>
    <t>Акустична система</t>
  </si>
  <si>
    <t>Двоярусні ліжка</t>
  </si>
  <si>
    <t xml:space="preserve">Проектор </t>
  </si>
  <si>
    <t>Позашкільна освіта</t>
  </si>
  <si>
    <t xml:space="preserve">Придбання комп’ютерної та оргтехніки техніки </t>
  </si>
  <si>
    <t>Комплект меблів</t>
  </si>
  <si>
    <t>Капітальний ремонт віконних отворів будівлі по вул. Осипенка,96</t>
  </si>
  <si>
    <t>Капітальний ремонт НВК №16</t>
  </si>
  <si>
    <t>Разом по управлінню освіти</t>
  </si>
  <si>
    <t>Відділ охорони здоров'я ММР ЗО</t>
  </si>
  <si>
    <t xml:space="preserve">КУ "Мелітопольська міська лікарня №2" ММР ЗО </t>
  </si>
  <si>
    <t>Капітальний ремонт системи опалення відокремленої будівлі інфекційного корпусу за адресою: вул. Кізіярська, 48 м. Мелітополь, КУ «Мелітопольська міська лікарня №2» ММРЗО</t>
  </si>
  <si>
    <t>Капітальний ремонт інфекційного корпусу за адресою: вул. Кізіярська, 48 м. Мелітополь, КУ «Мелітопольська міська лікарня №2» ММРЗО</t>
  </si>
  <si>
    <t>КУ ТМО "Багатопрофільна лікарня інтенсивних методів лікування та ШМД" ММР ЗО</t>
  </si>
  <si>
    <t>Капітальний ремонт кабінету ендоскопії</t>
  </si>
  <si>
    <t>Капітальний ремонт електромереж споживачів 1 категорії надійності електропостачання з установкою агрегату безперебійного живлення (АБЖ (резерв))</t>
  </si>
  <si>
    <t>Капітальний ремонт операційної та реанімації в будівлі гнійно-септичного корпусу хірургічного відділення №3</t>
  </si>
  <si>
    <t xml:space="preserve">КУ "Центр первинної медико-санітарної допомоги №1" ММР ЗО </t>
  </si>
  <si>
    <t>Капітальний ремонт заміни дерев'яних на металопластикові вікна та ремонт ганку головного входу будівлі КУ "Центр первинної медико-санітарної допомоги № 1" ММР ЗО, за адресою: м. Мелітополь, вул. Крупської, буд. 7</t>
  </si>
  <si>
    <t>Капітальний ремонт  будівель амбулаторії сімейного типу КУ "Центр первинної медико-санітарної допомоги № 1" ММР ЗО  за адресою вул. Калініна, буд. 157, м. Мелітополь</t>
  </si>
  <si>
    <t>КУ "Центр первинної медико-санітарної допомоги №2" ММР ЗО</t>
  </si>
  <si>
    <t>Капітальний ремонт будівлі амбулаторії №11 КУ «ЦПМСД №2" ММР ЗО за адресою: м. Мелітополь, вул. Червонофлотська, 79 (стіни, стеля будівлі, заміна вікон, ремонт водопостачання та водовідведення, заміна освітлення,)</t>
  </si>
  <si>
    <t>Капітальний ремонт з благоустрію прилеглої території Амбулаторії № 12 за адресою: пр-т 30-річчя Перемоги, 2А</t>
  </si>
  <si>
    <t>Капітальний ремонт будівлі амбулаторії №8 КУ «ЦПМСД №2" ММР ЗО за адресою: м. Мелітополь, вул. Дзержинського, 394 (стіни, стеля будівлі, заміна вікон, ремонт водопостачання та водовідведення, заміна освітлення)</t>
  </si>
  <si>
    <t>Разом по відділу охорони здоров’я</t>
  </si>
  <si>
    <t>Управління соціального захисту населення ММР ЗО</t>
  </si>
  <si>
    <t xml:space="preserve">Комплекти комп"ютерної техніки </t>
  </si>
  <si>
    <t>Спліт системи</t>
  </si>
  <si>
    <t>Багатофункціональний пристрій</t>
  </si>
  <si>
    <t>Інші пільги ветеранам війни (субвенція з Державного бюджету)</t>
  </si>
  <si>
    <t>Придбання спліт систем для Центру соціальних служб для сім"ї, дітей та молоді</t>
  </si>
  <si>
    <t xml:space="preserve">Капітальний ремонт 1,2,3 корпусів з заміною вікон (завершення) Центру змішаного типу для реабілітації інвалідів та дітей-інвалідів </t>
  </si>
  <si>
    <t>Разом по управлінню соціального захисту населення</t>
  </si>
  <si>
    <t>Служба у справах дітей ММР ЗО</t>
  </si>
  <si>
    <t xml:space="preserve">Придбання комп’ютерів </t>
  </si>
  <si>
    <t xml:space="preserve">Разом по Службі у справах дітей </t>
  </si>
  <si>
    <t>Управління молоді та спорту ММР ЗО</t>
  </si>
  <si>
    <t xml:space="preserve">Кондиціонери </t>
  </si>
  <si>
    <t>Системний блок</t>
  </si>
  <si>
    <t xml:space="preserve">Разом </t>
  </si>
  <si>
    <t>ДЮСШ № 1</t>
  </si>
  <si>
    <t>Морозильна камера</t>
  </si>
  <si>
    <t>Колонки звукові</t>
  </si>
  <si>
    <t>Пилосос</t>
  </si>
  <si>
    <t>Капітальний ремонт вітражів ДЮСШ №1 по вул Кірова, 42</t>
  </si>
  <si>
    <t>Капітальний ремонт  вітражів ДЮСШ №1 по вул Кірова, 53</t>
  </si>
  <si>
    <t>Всього по ДЮСШ №1</t>
  </si>
  <si>
    <t>ДЮСШ № 3</t>
  </si>
  <si>
    <t>Виготовлення проектно-кошторисної документації на капітальний ремонт вітражів ДЮСШ № 3</t>
  </si>
  <si>
    <t>Виготовлення проектно-кошторисної документації на капітальний ремонт покрівлі ДЮСШ № 3</t>
  </si>
  <si>
    <t>Всього по ДЮСШ № 3</t>
  </si>
  <si>
    <t>Стадіон Спартак</t>
  </si>
  <si>
    <t>Придбання кондиціонеру</t>
  </si>
  <si>
    <t>Придбання насосу для зрошувальної системи</t>
  </si>
  <si>
    <t>Всього по стадіону Спартак</t>
  </si>
  <si>
    <t>Разом по управлінню молоді та спорту</t>
  </si>
  <si>
    <t>Управління житлово-комунального господарства ММР ЗО</t>
  </si>
  <si>
    <t xml:space="preserve">Комп’ютери </t>
  </si>
  <si>
    <t xml:space="preserve">Спліт система </t>
  </si>
  <si>
    <t>Разом по управлінню ЖКГ</t>
  </si>
  <si>
    <t>Капітальний ремонт внутрішньоквартальних під'їзних доріг</t>
  </si>
  <si>
    <t>Дитячі майданчики</t>
  </si>
  <si>
    <t>Капітальний ремонт ліфтів</t>
  </si>
  <si>
    <t>Капітальний ремонт житлового фонду</t>
  </si>
  <si>
    <t>Капітальний ремонт мереж зовнішнього освітлення міста, у тому числі проектні роботи та супровідні послуги</t>
  </si>
  <si>
    <t>Капітальний ремонт водовідвідних споруд (русел струмків, балок, каналів, канав, ровів), у тому числі проектні роботи та супровідні послуги (розчищення русла струмку Піщанська та Кізіярська)</t>
  </si>
  <si>
    <t>Капітальний ремонт зелених насаджень, у тому числі проектні роботи та супровідні послуги</t>
  </si>
  <si>
    <t>Капітальний ремонт зливової каналізації (вул. Бронзоса, Гагаріна, Лютнева, Профінтерна)</t>
  </si>
  <si>
    <t>Капітальний ремонт підпірних стін</t>
  </si>
  <si>
    <t>Капітальний ремонт пам’ятків культурної та історичної спадщини (братське військове кладовище, Хрест, пам"ятник Б.Хмельницькому)</t>
  </si>
  <si>
    <t>Капітальний ремонт дорожніх споруд (шляхопровод по вул. Дзержинського)</t>
  </si>
  <si>
    <t>Придбання пристроїв примусового зниження швидкості руху транспортних засобів – штучних дорожніх нерівностей та «шумової розмітки»</t>
  </si>
  <si>
    <t>Установлення нових, заміна та капітальний ремонт автобусних зупинок по вул. Белякова, Тельмана, Пушкіна, І.Франко</t>
  </si>
  <si>
    <t xml:space="preserve">Капремонт об"єктів водопостачання </t>
  </si>
  <si>
    <t>Капітальний ремонт мереж водовідведення</t>
  </si>
  <si>
    <t>Капремонт адмінприміщень та майстерень КП “Міськсвітло”</t>
  </si>
  <si>
    <t>Капітальний ремонт автомобільних доріг</t>
  </si>
  <si>
    <t>Поповнення статутного капіталу КП "Водоканал", в тому числі:</t>
  </si>
  <si>
    <t>заглибних насосів (25 од)</t>
  </si>
  <si>
    <t>прилади обліку</t>
  </si>
  <si>
    <t>система розрахунків з клієнтами</t>
  </si>
  <si>
    <t>автокрану</t>
  </si>
  <si>
    <t>Поповнення статутного капіталу  КП "Чистота", в тому числі:</t>
  </si>
  <si>
    <t>викорчовувач пнів</t>
  </si>
  <si>
    <t>мотокоси професійні (10 од)</t>
  </si>
  <si>
    <t>Поповнення статутного капіталу  КП "Житломасив", в тому числі:</t>
  </si>
  <si>
    <t>прочисна машина</t>
  </si>
  <si>
    <t>вантажний мотоцикл</t>
  </si>
  <si>
    <t>трактор</t>
  </si>
  <si>
    <t>Поповнення статутного капіталу  КП "Мелітопольський міський парк культури та відпочинку ім. Горького", в тому числі:</t>
  </si>
  <si>
    <t>Оргтехніка (2 компл)</t>
  </si>
  <si>
    <t>Поповнення статутного капіталу  КП "Мелітополькомунтранс", в тому числі:</t>
  </si>
  <si>
    <t>автомобільні ваги</t>
  </si>
  <si>
    <t>прилади відеоспостереження</t>
  </si>
  <si>
    <t>ПК "Ваговий сервер"</t>
  </si>
  <si>
    <t>придбання та встановлення на полігон побутового приміщення для працівників охорони</t>
  </si>
  <si>
    <t>Капремонт обладнання КП Чистота</t>
  </si>
  <si>
    <t>Разом по управлінню житлово-комунального господарства</t>
  </si>
  <si>
    <t>Відділу культури ММР ЗО</t>
  </si>
  <si>
    <t>Придбання  комп'ютера у комплекті  для відділу культури</t>
  </si>
  <si>
    <t>Бібліотеки</t>
  </si>
  <si>
    <t>Придбання книжок для бібліотечних фондів</t>
  </si>
  <si>
    <t>Персональні комп’ютери</t>
  </si>
  <si>
    <t xml:space="preserve">Ноутбуки </t>
  </si>
  <si>
    <t>Краєзнавчий музей</t>
  </si>
  <si>
    <t>Монітори для наукових співробітників</t>
  </si>
  <si>
    <t>Системний блок для наукових співробітників</t>
  </si>
  <si>
    <t>Вітрини для експозиційних залів</t>
  </si>
  <si>
    <t>Капремонт музею з заміною вікон та дверей</t>
  </si>
  <si>
    <t>Будинки культури</t>
  </si>
  <si>
    <t xml:space="preserve">Концертні костюми                </t>
  </si>
  <si>
    <t>Школи мистецтв</t>
  </si>
  <si>
    <t xml:space="preserve">Двухканальний лічильник тепла </t>
  </si>
  <si>
    <t>Капітальний ремонт даху ДМШ №1</t>
  </si>
  <si>
    <t>Капітальний ремонт сходової клітини (фронтону) ДМШ №1</t>
  </si>
  <si>
    <t>Капітальний ремонт даху прибудови ДШМ</t>
  </si>
  <si>
    <t>110502 центр бух</t>
  </si>
  <si>
    <t>ноутбук</t>
  </si>
  <si>
    <t>Комп’ютер</t>
  </si>
  <si>
    <t>Разом по відділу культури</t>
  </si>
  <si>
    <t xml:space="preserve">        Фінансове управління ММР ЗО </t>
  </si>
  <si>
    <t>Придбання комплектів меблів</t>
  </si>
  <si>
    <t xml:space="preserve">Всього </t>
  </si>
  <si>
    <t>Відділ капітального будівництва ММР ЗО</t>
  </si>
  <si>
    <t>Придбання меблів</t>
  </si>
  <si>
    <t xml:space="preserve">Придбання оргтехніка </t>
  </si>
  <si>
    <t>Реконструкція громадських установ з встановленням пандусів (дитяча поліклініка №3 по вул. Дзержинського,394)</t>
  </si>
  <si>
    <t>Реконструкція громадських установ з встановленням пандусів (дитяча поліклініка №2 по просп. Б.Хмельницького, 66)</t>
  </si>
  <si>
    <t>Реконструкція громадських установ з встановленням пандусів (пункт прийому громадян по вул. Гагаріна,1)</t>
  </si>
  <si>
    <t xml:space="preserve">Дитяча художня школа по вул. Кірова, 53     м. Мелітополь - реконструкція системи освітлення </t>
  </si>
  <si>
    <t>Капітальний ремонт заміна вікон ДНЗ № 29</t>
  </si>
  <si>
    <t>Капітальний ремонт шиферної покрівлі ЗОШ № 3, вул. Фролова, 42  м. Мелітополь</t>
  </si>
  <si>
    <t>Капітальний ремонт спортзали гімназії  № 5 вул. Бейбулатова, 12 м. Мелітополь</t>
  </si>
  <si>
    <t>Капітальний ремонт фасаду гімназії № 10, вул. Крупської, 3 м. Мелітополь</t>
  </si>
  <si>
    <t>ЗОШ № 1, вул. Рози Люксембург, 13 м. Мелітополь - капітальний ремонт м’якої покрівлі, туалетів та заміна вікон на металопластикові</t>
  </si>
  <si>
    <t>ЗОШ № 4 - капітальний ремонт покрівлі та спортивної зали</t>
  </si>
  <si>
    <t>Капітальний ремонт центрального входу ЗОШ № 14</t>
  </si>
  <si>
    <t>Капітальний ремонт шиферної покрівлі ЗОШ № 22</t>
  </si>
  <si>
    <t>ЗОШ № 22 - капітальній ремонт внутрішніх мереж опалення</t>
  </si>
  <si>
    <t>ЗОШ № 24, вул. Бронзоса, 47 м. Мелітополь - капітальний ремонт зовнішньої мережі водовідведення, внутрішньої  системи опалення та спортривної зали</t>
  </si>
  <si>
    <t>Палац культури залізничників, вул. Чайковського, 61 м.Мелітополь - капітальний ремонт</t>
  </si>
  <si>
    <t>Капітальний ремонт м"якої покрівлі КУ "Мелітопольська міська лікарня № 2"  ММР ЗО</t>
  </si>
  <si>
    <t>Будівництво освітлення скверу, вул. І.Франка в районі перехрестя вул. Лютневої м. Мелітополь</t>
  </si>
  <si>
    <t>Разом по відділу капітального будівництва</t>
  </si>
  <si>
    <t>Разом по бюджету розвитку на 2016 рік</t>
  </si>
  <si>
    <t>Пріоритетні напрямки соціально-економічного і культурного розвитку м.Мелітополя, що потребують першочергового фінансування у 2017 році (капітальні вкладення)</t>
  </si>
  <si>
    <t xml:space="preserve">Опера- ційна задача згідно Стратегії розвитку </t>
  </si>
  <si>
    <t>грантові, кредитні кошти, державний та обласний бюджет</t>
  </si>
  <si>
    <t>разом</t>
  </si>
  <si>
    <t>Виконавчий комітет</t>
  </si>
  <si>
    <t>Придбання обладнання і предметів довгострокового користування, у т.ч.</t>
  </si>
  <si>
    <t xml:space="preserve">Придбання комп"ютерної техніки  </t>
  </si>
  <si>
    <t>Автомобіль</t>
  </si>
  <si>
    <t>Обладнання для конференцзали адмінцентру</t>
  </si>
  <si>
    <t>Меблі для архіву</t>
  </si>
  <si>
    <t>Міська програма "Забезпечення житлом дітей-сиріт…"</t>
  </si>
  <si>
    <t>№ 2.1.5</t>
  </si>
  <si>
    <t>Комплексна програма розвитку малого та середнього підприємництва</t>
  </si>
  <si>
    <t>Капітальний ремонт, реконструкція, у т.ч.</t>
  </si>
  <si>
    <t>Капітальний ремонт архівного відділу</t>
  </si>
  <si>
    <t>№ 2.1.2</t>
  </si>
  <si>
    <t>Капітальний ремонт відділу адміністративних послуг</t>
  </si>
  <si>
    <t>Капітальний ремонт управління містобудування та архітектури</t>
  </si>
  <si>
    <t>Капітальний ремонт адміністративної будівлі по вул. Чернишевського,26 м.Мелітополь</t>
  </si>
  <si>
    <t>Освіта</t>
  </si>
  <si>
    <t>Громадські проекти</t>
  </si>
  <si>
    <t>№ 3.2.4</t>
  </si>
  <si>
    <r>
      <rPr>
        <sz val="12"/>
        <color indexed="8"/>
        <rFont val="Times New Roman"/>
        <family val="1"/>
        <charset val="1"/>
      </rPr>
      <t>Холодильна шафа</t>
    </r>
    <r>
      <rPr>
        <sz val="11"/>
        <color indexed="8"/>
        <rFont val="Times New Roman"/>
        <family val="1"/>
        <charset val="204"/>
      </rPr>
      <t xml:space="preserve">   </t>
    </r>
    <r>
      <rPr>
        <i/>
        <sz val="11"/>
        <color indexed="8"/>
        <rFont val="Times New Roman"/>
        <family val="1"/>
        <charset val="204"/>
      </rPr>
      <t xml:space="preserve">                                     </t>
    </r>
  </si>
  <si>
    <r>
      <rPr>
        <sz val="12"/>
        <color indexed="8"/>
        <rFont val="Times New Roman"/>
        <family val="1"/>
        <charset val="1"/>
      </rPr>
      <t>Машина пральна</t>
    </r>
    <r>
      <rPr>
        <sz val="11"/>
        <color indexed="8"/>
        <rFont val="Times New Roman"/>
        <family val="1"/>
        <charset val="204"/>
      </rPr>
      <t xml:space="preserve">    </t>
    </r>
    <r>
      <rPr>
        <i/>
        <sz val="11"/>
        <color indexed="8"/>
        <rFont val="Times New Roman"/>
        <family val="1"/>
        <charset val="204"/>
      </rPr>
      <t xml:space="preserve">                                       </t>
    </r>
  </si>
  <si>
    <t>Електросковорода</t>
  </si>
  <si>
    <t>Протирочна машина</t>
  </si>
  <si>
    <t xml:space="preserve">Ігровий елемент                                           </t>
  </si>
  <si>
    <t xml:space="preserve">Витяжка на харчоблок                                 </t>
  </si>
  <si>
    <t xml:space="preserve">Холодильник </t>
  </si>
  <si>
    <r>
      <rPr>
        <sz val="12"/>
        <color indexed="8"/>
        <rFont val="Times New Roman"/>
        <family val="1"/>
        <charset val="1"/>
      </rPr>
      <t xml:space="preserve">Придбання тіньового навісу  </t>
    </r>
    <r>
      <rPr>
        <i/>
        <sz val="11"/>
        <color indexed="8"/>
        <rFont val="Times New Roman"/>
        <family val="1"/>
        <charset val="204"/>
      </rPr>
      <t xml:space="preserve">   </t>
    </r>
  </si>
  <si>
    <t xml:space="preserve">М'ясорубка                  </t>
  </si>
  <si>
    <t xml:space="preserve">Плита електрична                                           </t>
  </si>
  <si>
    <t>Капітальний ремонт даху та заміна вікон ДНЗ №5, вул. Будівельна, 73 м. Мелітополь</t>
  </si>
  <si>
    <t xml:space="preserve">Капітальний ремонт мереж теплопостачання ДНЗ № 6 "Дзвіночок" комбінового типу ММР ЗО, вул. Бейбулатова, 20 м. Мелітополь Запорізької області </t>
  </si>
  <si>
    <t>Капітальний ремонт м’якої покрівлі ДНЗ № 9 "Лелеченя" загального типу ММР ЗО, б-р. 30-річчя Перемоги, 16- а м. Мелітополь Запорізької області</t>
  </si>
  <si>
    <t>Капітальний ремонт даху ДНЗ № 20 “Зайчик" комбінованого типу ММР ЗО, пр-т. Богдана Хмельницького, 62 м.Мелітополь Запорізької області</t>
  </si>
  <si>
    <t>Капітальний ремонт даху ДНЗ № 21 "Вербонька" комбінованого типу ММР ЗО, вул. Ломоносова, 153-а м.Мелітополь Запорізької області</t>
  </si>
  <si>
    <t xml:space="preserve">Капітальний ремонт даху господарскої будівлі ДНЗ № 47  "Берізка" ММР ЗО, вул. Інтеркультурна, 141 м. Мелітополь Запорізької області </t>
  </si>
  <si>
    <t>Капітальний ремонт м’якої покрівлі ДНЗ № 48 "Ведмедик" комбінованого типу ММР ЗО, вул. Дружби, 187  м.Мелітополь Запорізької області</t>
  </si>
  <si>
    <t>№ 3.2.4, № 2.3.8</t>
  </si>
  <si>
    <t xml:space="preserve">ДНЗ  № 8 «Зірочка», вул. Гвардійська, 26/1,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</si>
  <si>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ДНЗ  № 41 «Барвінок», вул. Гоголя, 136-а,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</si>
  <si>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ДНЗ  № 47 «Берізка», вул. Інтеркультурна, 141,м.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</si>
  <si>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>№ 1.2.6, № 2.3.8</t>
  </si>
  <si>
    <t>Реконструкція ДНЗ № 34 по вул. Бєляєва, 16, м. Мелітополь</t>
  </si>
  <si>
    <t xml:space="preserve">Загальноосвітні школи </t>
  </si>
  <si>
    <t xml:space="preserve">Встановлення інтерактивних дошок    </t>
  </si>
  <si>
    <t xml:space="preserve">Комп"ютерна та оргтехніка </t>
  </si>
  <si>
    <t>ЗОШ № 4, вул Пушкіна, 77 м. Мелітополь - капітальний ремонт покрівлі та спортивної зали</t>
  </si>
  <si>
    <t>ЗОШ № 24, вул.Садова,47 м. Мелітополь - капітальний ремонт зовнішньої мережі водовідведення, спортривної зали, даху та заміна вікон</t>
  </si>
  <si>
    <t xml:space="preserve">ЗОШ № 8,  вул. Михайла Оратовського, 147 м. Мелітополь - капітальний ремонт головного входу, даху та несучих конструкцій будівлі </t>
  </si>
  <si>
    <t>ЗОШ №13, вул. Вишнева,84 м. Мелітополь- капітальний ремонт даху</t>
  </si>
  <si>
    <t>Капітальний ремонт даху гімназії №19, вул.Ломоносова,19 м.Мелітополь</t>
  </si>
  <si>
    <t xml:space="preserve">ЗОШ І-ІІІ ступеня № 1, вул. Ярослава Мудрого, 13, м. Мелітополь - капітальний ремонт фасаду з утепленням, заміна вікон на енергозберегаючі, утеплення покрівлі, встановлення індивідуального теплового пункту </t>
  </si>
  <si>
    <t xml:space="preserve">ЗОШ І-ІІІ ступеня № 7, вул. Інтеркультурна, 400-а,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</si>
  <si>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вул. Гагаріна, 9-а,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</si>
  <si>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>Капітальний ремонт зовнішніх мереж теплопостачання, водопостачання ЗОШ І-ІІІ ступенів № 1 ММР ЗО, вул. Григорія Чухрая, 29    м. Мелітополь Запорізької області</t>
  </si>
  <si>
    <t>Капітальний ремонт даху котельні ЗОШ І-ІІІ ступенів № 6 ММР ЗО, вул. Монастирська, 185 м. Мелітополь Запорізької області</t>
  </si>
  <si>
    <t xml:space="preserve">Капітальний ремонт даху ЗОШ І-ІІІ ступенів № 11 ММР ЗО, вул. Петра Дорошенко, 38 м. Мелітополь Запорізької області </t>
  </si>
  <si>
    <t>Капітальний ремонт фасаду ЗОШ І-ІІІ ступенів № 11 ММР ЗО, вул. Петра Дорошенко, 38 м. Мелітополь Запорізької області</t>
  </si>
  <si>
    <t>Капітальний ремонт несучих конструкцій будівлі ЗОШ І-ІІІ ступенів № 23 ММР ЗО, вул. Г.Сагайдачного,262 м. Мелітополь Запорізької області</t>
  </si>
  <si>
    <r>
      <rPr>
        <i/>
        <sz val="12"/>
        <color indexed="8"/>
        <rFont val="Times New Roman"/>
        <family val="1"/>
        <charset val="1"/>
      </rPr>
      <t xml:space="preserve">Придбання комп’ютерної та оргтехніки техніки </t>
    </r>
    <r>
      <rPr>
        <i/>
        <sz val="11"/>
        <color indexed="8"/>
        <rFont val="Times New Roman"/>
        <family val="1"/>
        <charset val="204"/>
      </rPr>
      <t xml:space="preserve"> </t>
    </r>
  </si>
  <si>
    <t>Капітальний ремонт м’якої покрівлі ЦЕНТУМ ММР ЗО, вул. Іллі Стамболі, 17 м. Мелітополь Запорізької області</t>
  </si>
  <si>
    <t>Охорона здоров’я</t>
  </si>
  <si>
    <t xml:space="preserve">КУ "Мелітопольська міська дитяча лікарня" </t>
  </si>
  <si>
    <t>№ 3.1.1</t>
  </si>
  <si>
    <t>Апарат ШВЛ</t>
  </si>
  <si>
    <t xml:space="preserve">КУ ТМО "Багатопрофільна лікарня інтенсивних методів лікування та ШМД" </t>
  </si>
  <si>
    <t>Дефібрилятори</t>
  </si>
  <si>
    <t>№ 3.1.2</t>
  </si>
  <si>
    <t>Капітальний ремонт палат, коридору гнійно-септичного відділення</t>
  </si>
  <si>
    <t>№ 2.3.8, № 3.1.2</t>
  </si>
  <si>
    <t xml:space="preserve">Капітальний ремонт реанімаційного відділення КУ "ТМО" "БЛІМЛ та ШМД" ММР ЗО, просп. Б.Хмельницького, 46/9 м.Мелітополь </t>
  </si>
  <si>
    <t>Реконструкція будівлі централізованої лабораторії по просп. Б.Хмельницького, 46/9 (коригування)</t>
  </si>
  <si>
    <t>КУ "Мелітопольський міський пологовий будинок”</t>
  </si>
  <si>
    <t>Капітальний ремонт пологових залів акушерського корпусу</t>
  </si>
  <si>
    <t>КУ "Мелітопольська міська стоматологічна поліклініка”</t>
  </si>
  <si>
    <t>Капітальний ремонт покрівлі</t>
  </si>
  <si>
    <t>КУ "Центр первинної медико-санітарної допомоги №1"</t>
  </si>
  <si>
    <t>Електрокордіографи</t>
  </si>
  <si>
    <t>№ 3.1.2, № 3.1.3</t>
  </si>
  <si>
    <t>Капітальний ремонт  будівель амбулаторії сімейного типу КУ "Центр первинної медико-санітарної допомоги № 1" ММР ЗО  за адресою вул.Калініна, буд. 157, м. Мелітополь</t>
  </si>
  <si>
    <t>Капітальний ремонт будівлі амбулаторії по пр.Б.Хмельницького, 66</t>
  </si>
  <si>
    <t>№ 3.2.4, № 2.3.8, № 3.1.2</t>
  </si>
  <si>
    <t>Капітальний ремонт фасаду та покрівлі КУ "Центр первинної медико-санітарної допомоги № 1" ММР ЗО по вул. Крупської, 7 м. Мелітополь</t>
  </si>
  <si>
    <t>Капітальний ремонт будівлі КУ «Центр первинної медико-санітарної допомоги №1»  Мелітопольської міської ради Запорізької області з адресою: м. Мелітополь,  пр-т Б.Хмельницького, 46</t>
  </si>
  <si>
    <t xml:space="preserve">КУ "Центр первинної медико-санітарної допомоги №2" </t>
  </si>
  <si>
    <t>Капітальний ремонт будівлі амбулаторії по вул. Червонофлотській, 79</t>
  </si>
  <si>
    <t>Електрокардіографи</t>
  </si>
  <si>
    <t>Соціальний захист населення</t>
  </si>
  <si>
    <t>Придбання обладнання і предметів довгострокового користування для УСЗН, у т.ч.</t>
  </si>
  <si>
    <r>
      <rPr>
        <sz val="12"/>
        <rFont val="Times New Roman"/>
        <family val="1"/>
        <charset val="1"/>
      </rPr>
      <t xml:space="preserve">Комплекти комп"ютерної техніки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 xml:space="preserve">          </t>
    </r>
  </si>
  <si>
    <r>
      <rPr>
        <sz val="12"/>
        <rFont val="Times New Roman"/>
        <family val="1"/>
        <charset val="1"/>
      </rPr>
      <t>Спліт системи</t>
    </r>
    <r>
      <rPr>
        <sz val="11"/>
        <rFont val="Times New Roman"/>
        <family val="1"/>
        <charset val="204"/>
      </rPr>
      <t xml:space="preserve">     </t>
    </r>
    <r>
      <rPr>
        <i/>
        <sz val="11"/>
        <rFont val="Times New Roman"/>
        <family val="1"/>
        <charset val="204"/>
      </rPr>
      <t xml:space="preserve">                                         </t>
    </r>
  </si>
  <si>
    <t>Міька програма Пандус</t>
  </si>
  <si>
    <t xml:space="preserve">Міська програма  "Компенсаційні виплати та відшкодування витрат за надані пільги окремим категоріям громадян" (Пільговий капремонт)   </t>
  </si>
  <si>
    <t>Капітальний ремонт приміщення відділу прийому громадян та відділу з питань праці та соціального захисту населення УСЗН ММР ЗО, вул. Гризодубової, 44  м. Мелітополь Запорізької області</t>
  </si>
  <si>
    <t>Служба у справах дітей</t>
  </si>
  <si>
    <t>Молодь та спорт</t>
  </si>
  <si>
    <t>Придбання синтетичної трави</t>
  </si>
  <si>
    <t>№ 3.3.2</t>
  </si>
  <si>
    <t>Капітальний ремонт ДЮСШ № 1 по вул. Кірова, 42 (зали, приміщення)</t>
  </si>
  <si>
    <t>Капітальний ремонт вводу до будівлі мережі теплопостачання ДЮСШ № 1 по вул. Кірова, 42 (зали, приміщення)</t>
  </si>
  <si>
    <t>Виготовлення проектно-кошторисної документації на капітальний ремонт спортивного майданчику ДЮСШ № 3</t>
  </si>
  <si>
    <t>№ 3.3.5</t>
  </si>
  <si>
    <t>КУ "Стадіон "Спартак" ім. О.Олексенка" ММР ЗО - реконструкція північного крила західної трибуни</t>
  </si>
  <si>
    <t>Житлово-комунальне господарство</t>
  </si>
  <si>
    <t>№ 3.4.4</t>
  </si>
  <si>
    <r>
      <rPr>
        <sz val="12"/>
        <rFont val="Times New Roman"/>
        <family val="1"/>
        <charset val="1"/>
      </rPr>
      <t xml:space="preserve">Дитячі майданчики    </t>
    </r>
    <r>
      <rPr>
        <i/>
        <sz val="11"/>
        <rFont val="Times New Roman"/>
        <family val="1"/>
        <charset val="204"/>
      </rPr>
      <t xml:space="preserve">  </t>
    </r>
  </si>
  <si>
    <t>№ 3.2.4, № 3.5.1</t>
  </si>
  <si>
    <t>Капітальний ремонт мереж зовнішнього освітлення міста</t>
  </si>
  <si>
    <t>№ 3.2.3</t>
  </si>
  <si>
    <t>Капітальний ремонт водовідвідних споруд (русел струмків, балок, каналів, канав, ровів)</t>
  </si>
  <si>
    <t>№ 3.4.1</t>
  </si>
  <si>
    <t>Капітальний ремонт зелених насаджень</t>
  </si>
  <si>
    <t>Капітальний ремонт пристроїв світлофорної сигналізації</t>
  </si>
  <si>
    <r>
      <rPr>
        <sz val="12"/>
        <rFont val="Times New Roman"/>
        <family val="1"/>
        <charset val="1"/>
      </rPr>
      <t xml:space="preserve">Установлення нових, заміна та капітальний ремонт автобусних зупинок </t>
    </r>
    <r>
      <rPr>
        <i/>
        <sz val="11"/>
        <rFont val="Times New Roman"/>
        <family val="1"/>
        <charset val="204"/>
      </rPr>
      <t xml:space="preserve">                        </t>
    </r>
  </si>
  <si>
    <t xml:space="preserve">Міська програма "Придбання лічильників"    </t>
  </si>
  <si>
    <t>Поповнення статутного капіталу  КП "Ритуал" (спец. Автомобіль)</t>
  </si>
  <si>
    <t>Поповнення статутного капіталу  КП "Мелітопольський міський парк ім. Горького”</t>
  </si>
  <si>
    <t>Придбання машини для збору, транспортування та складування відходів (придбання екскаватора-навантажувача для центральних очисних споруд КП “Водоканал”)</t>
  </si>
  <si>
    <t>Капітальний ремонт інших об"єктів (МБТІ)</t>
  </si>
  <si>
    <t>№ 3.2.1</t>
  </si>
  <si>
    <t>Реконструкція центральних очисних споруд КП “Водоканал”</t>
  </si>
  <si>
    <t>№ 3.4.2</t>
  </si>
  <si>
    <t>Реконструкція скверу, пр-т. Богдана Хмельницього м. Мелітополь Запорізької області</t>
  </si>
  <si>
    <t>Реконструкція скверу, вул. Брів-ла-Гайард м. Мелітополь Запорізької області</t>
  </si>
  <si>
    <t>Реконструкція скверу палацу культури залізничників, вул. Чайковського м. Мелітополь Запорізької області</t>
  </si>
  <si>
    <t>№ 3.2.2</t>
  </si>
  <si>
    <t>Капітальний ремонт котельні, вул. Героїв Сталінграда, 2/1 м. Мелітополь Запорізькіої області</t>
  </si>
  <si>
    <t>Капітальний ремонт устаткування водопідготовки котельні, вул. Героїв Сталінграда, 2/1 м. Мелітополь Запорізької області</t>
  </si>
  <si>
    <t>№ 3.2.4, № 3.2.2</t>
  </si>
  <si>
    <t>Котельня по вул. Менжинського, 50/1 м.Мелитополь - реконструкція</t>
  </si>
  <si>
    <t>Реконструкція ТП - 263, вул. Харьківська,140 м.Мелітополь</t>
  </si>
  <si>
    <t>Реконструкція ТП - 17, вул.Гвардійська,33 м.Мелітополь</t>
  </si>
  <si>
    <t>Реконструкція КНС №7 для відведення каналізаційних стоків житлових будинків №1/1,1/2,1/3 пров. Бадигіна м. Мелітополь</t>
  </si>
  <si>
    <t>Реконструкція каналізаційних мереж від КНС №7 по вул. Бєлякова до камери погашення по вул. Дружби м. Мелітополь</t>
  </si>
  <si>
    <t>Реконструкція каналізаційних мереж  по вул. Осипенко від вул. Г.Сталінграду до вул. Гоголя в м. Мелітополі Запорізької області</t>
  </si>
  <si>
    <t>Реконструкція каналізаційних мереж  по вул. Гетьманській (леніна)  м. Мелітополі Запорізької області</t>
  </si>
  <si>
    <t>Реконструкція каналізаційних мереж  по вул. О.Невського від вул. Університетській до вул. Гетьманській в м. Мелітополі Запорізької області</t>
  </si>
  <si>
    <t xml:space="preserve">Реконструкція Ново-Пилипівського водогону м. Мелітополь Запорізької області </t>
  </si>
  <si>
    <t>Реконструкція котельні 285 кварталу, вул. Садова,47/1 м. Мелітополь Запорізької області</t>
  </si>
  <si>
    <t>Будівництво котельні до житлових будинків вул. Вакуленчука, 106, вул. Садстанції, 12 м. Мелітополь Запорізької області</t>
  </si>
  <si>
    <t>Будівництво котельні 113/3 кварталу, вул. Шмідта, м. Мелітополь Запорізької області</t>
  </si>
  <si>
    <t>Реконструкція котельні, вул. Покровська, 61/1 м. Мелітополь Запорізької області</t>
  </si>
  <si>
    <t>Реконструкція каналізаційного колектору по вул. Кізіярській від вул. Брів-ла-Гайард до вул. Гоголя м. Мелітополь Запорізької області</t>
  </si>
  <si>
    <t xml:space="preserve">Реконструкція каналізаційного колектору по просп. Б. Хмельницького від вул. Шмідта до житлового будинку № 73 по просп. Б. Хмельницького у м. Мелітополі Запорізької області </t>
  </si>
  <si>
    <t xml:space="preserve"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 </t>
  </si>
  <si>
    <t xml:space="preserve">Реконструкція каналізаційного колектору по вул. Героїв Сталінграду від житлового будинку № 7 по вул. Героїв Сталінграду до пр. 50-річчя Перемоги у м. Мелітополі Запорізької області </t>
  </si>
  <si>
    <t>Проведення спеціальних заходів, спрямованих на запобігання знищенню та пошкодженню природного комплексу території парку-пам’ятки садово-паркового мистецтва загальнодержавного значення “Парк ім. Горького”</t>
  </si>
  <si>
    <t>Реконструкція водогону і системи поливу об’єкта природно-заповідного фонду України парку-пам’ятки садово-паркового мистецтва загальнодержавного значення “Парк ім. Горького”</t>
  </si>
  <si>
    <t>Утримання парку-пам’ятки садово-паркового мистецтва загальнодержавного значення “Парк ім. Горького”, а саме: послуги по догляду за зеленими насадженнями</t>
  </si>
  <si>
    <t>Ліквідація підтоплення північної частини м. Мелітополь Запорізької області</t>
  </si>
  <si>
    <t>Реконструкція дорожнього покриття просп. Б.Хмельницького від південного  в’їзду до вул. Леваневського</t>
  </si>
  <si>
    <t xml:space="preserve">Капітальний ремонт просп. Б. Хмельницького (від вул. Гетьмана Сагайдачного до вул. Героїв України) в м. Мелітополі </t>
  </si>
  <si>
    <t>Капітальний ремонт автомобільного мосту (шляхопроводу) по вул. Дзержинського в м. Мелітополі</t>
  </si>
  <si>
    <t>Культура</t>
  </si>
  <si>
    <r>
      <rPr>
        <sz val="12"/>
        <rFont val="Times New Roman"/>
        <family val="1"/>
        <charset val="1"/>
      </rPr>
      <t xml:space="preserve">Придбання  комп'ютера у комплекті </t>
    </r>
    <r>
      <rPr>
        <sz val="11"/>
        <rFont val="Times New Roman"/>
        <family val="1"/>
        <charset val="204"/>
      </rPr>
      <t xml:space="preserve">     </t>
    </r>
    <r>
      <rPr>
        <i/>
        <sz val="11"/>
        <rFont val="Times New Roman"/>
        <family val="1"/>
        <charset val="204"/>
      </rPr>
      <t xml:space="preserve">    </t>
    </r>
  </si>
  <si>
    <t>Меблі</t>
  </si>
  <si>
    <r>
      <rPr>
        <sz val="12"/>
        <rFont val="Times New Roman"/>
        <family val="1"/>
        <charset val="1"/>
      </rPr>
      <t xml:space="preserve">Придбання книжок для бібліотечних фондів </t>
    </r>
    <r>
      <rPr>
        <sz val="11"/>
        <rFont val="Times New Roman"/>
        <family val="1"/>
        <charset val="204"/>
      </rPr>
      <t xml:space="preserve"> </t>
    </r>
  </si>
  <si>
    <t xml:space="preserve">Багатофункціональний пристрій   </t>
  </si>
  <si>
    <t>Капітальний ремонт приміщення центральної бібліотеки ім. Лермонтова</t>
  </si>
  <si>
    <t>Комп’ютери</t>
  </si>
  <si>
    <t xml:space="preserve">Вітрини для експозиційних залів              </t>
  </si>
  <si>
    <t>Каапітальний ремонт музею (ПКД)</t>
  </si>
  <si>
    <t>Капітальний ремонт внутрішньої мережі теплопостачання краєзнавчого музею по вул. К.Маркса, 18 м. Мелітополь</t>
  </si>
  <si>
    <t>Одяг сцени для малого залу</t>
  </si>
  <si>
    <t>Ноутбук</t>
  </si>
  <si>
    <t>Звукове та сценічне обладнання для Палацу культури залізничників</t>
  </si>
  <si>
    <t>Капітальний ремонт малого залу ПК ім. Шевченка</t>
  </si>
  <si>
    <t>Капітальний ремонт центрального фойє ПК ім. Шевченка</t>
  </si>
  <si>
    <t>№ 2.3.8, № 3.3.7</t>
  </si>
  <si>
    <t>Палац культури залізничників, вул. Чайковського, 61 м.Мелітополь - капітальний ремонт внутрішніх приміщень та фасаду</t>
  </si>
  <si>
    <t>Школи (мистецтв, музикальні)</t>
  </si>
  <si>
    <t xml:space="preserve">Комп’ютерна та оргтехніка </t>
  </si>
  <si>
    <t>Капітальний ремонт м"якої покрівлі ДШМ</t>
  </si>
  <si>
    <t>Капітальний ремонт відливів та відмосток ДШМ</t>
  </si>
  <si>
    <t>Капітальнпий ремонт сходової клітини ДМШ № 1</t>
  </si>
  <si>
    <t>Дитяча музична школа № 1, вул. Гетьманська, 135  м. Мелітополь – капітальний ремонт вікон та фасаду</t>
  </si>
  <si>
    <t>Централізована бухгалтерія</t>
  </si>
  <si>
    <r>
      <rPr>
        <sz val="12"/>
        <rFont val="Times New Roman"/>
        <family val="1"/>
        <charset val="1"/>
      </rPr>
      <t>Ноутбук</t>
    </r>
    <r>
      <rPr>
        <sz val="11"/>
        <rFont val="Times New Roman"/>
        <family val="1"/>
        <charset val="204"/>
      </rPr>
      <t xml:space="preserve">  </t>
    </r>
    <r>
      <rPr>
        <i/>
        <sz val="11"/>
        <rFont val="Times New Roman"/>
        <family val="1"/>
        <charset val="204"/>
      </rPr>
      <t xml:space="preserve">                                                 </t>
    </r>
  </si>
  <si>
    <r>
      <rPr>
        <sz val="12"/>
        <rFont val="Times New Roman"/>
        <family val="1"/>
        <charset val="1"/>
      </rPr>
      <t>Комп’ютер</t>
    </r>
    <r>
      <rPr>
        <sz val="11"/>
        <rFont val="Times New Roman"/>
        <family val="1"/>
        <charset val="204"/>
      </rPr>
      <t xml:space="preserve">  </t>
    </r>
    <r>
      <rPr>
        <i/>
        <sz val="11"/>
        <rFont val="Times New Roman"/>
        <family val="1"/>
        <charset val="204"/>
      </rPr>
      <t xml:space="preserve">                                           </t>
    </r>
  </si>
  <si>
    <t>Управління комунальною власністю</t>
  </si>
  <si>
    <t>Придбання оргтехніки</t>
  </si>
  <si>
    <t>Міська програма "Проведення експертної грошової оцінки землі"</t>
  </si>
  <si>
    <t xml:space="preserve">        Фінансове управління</t>
  </si>
  <si>
    <t>Придбання ноутбуків</t>
  </si>
  <si>
    <t>РАЗОМ</t>
  </si>
  <si>
    <t xml:space="preserve">Начальник управління соціально- </t>
  </si>
  <si>
    <t>економічного розвитку міста</t>
  </si>
  <si>
    <t>Ю.В. Захарчук</t>
  </si>
  <si>
    <t>Мелітопольський міський голова</t>
  </si>
  <si>
    <t>С.А.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</si>
</sst>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0.000"/>
    <numFmt numFmtId="167" formatCode="#,##0.0;[Red]\-#,##0.0"/>
  </numFmts>
  <fonts count="27" x14ac:knownFonts="1">
    <font>
      <sz val="10"/>
      <name val="Arial"/>
      <family val="2"/>
    </font>
    <font>
      <sz val="10"/>
      <name val="Arial Cyr"/>
      <family val="2"/>
    </font>
    <font>
      <sz val="10"/>
      <name val="Arial Cyr"/>
      <family val="2"/>
      <charset val="204"/>
    </font>
    <font>
      <sz val="13"/>
      <name val="Times New Roman"/>
      <family val="1"/>
      <charset val="1"/>
    </font>
    <font>
      <b/>
      <sz val="13"/>
      <name val="Times New Roman"/>
      <family val="1"/>
      <charset val="1"/>
    </font>
    <font>
      <i/>
      <sz val="13"/>
      <name val="Times New Roman"/>
      <family val="1"/>
      <charset val="1"/>
    </font>
    <font>
      <sz val="13"/>
      <color indexed="8"/>
      <name val="Times New Roman"/>
      <family val="1"/>
      <charset val="1"/>
    </font>
    <font>
      <i/>
      <sz val="13"/>
      <color indexed="8"/>
      <name val="Times New Roman"/>
      <family val="1"/>
      <charset val="1"/>
    </font>
    <font>
      <i/>
      <sz val="10"/>
      <name val="Arial"/>
      <family val="2"/>
    </font>
    <font>
      <b/>
      <i/>
      <sz val="13"/>
      <name val="Times New Roman"/>
      <family val="1"/>
      <charset val="1"/>
    </font>
    <font>
      <b/>
      <sz val="10"/>
      <name val="Arial"/>
      <family val="2"/>
    </font>
    <font>
      <b/>
      <sz val="13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b/>
      <sz val="16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b/>
      <i/>
      <sz val="12"/>
      <color indexed="8"/>
      <name val="Times New Roman"/>
      <family val="1"/>
      <charset val="1"/>
    </font>
    <font>
      <i/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  <charset val="1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6"/>
      <color indexed="8"/>
      <name val="Times New Roman"/>
      <family val="1"/>
      <charset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1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wrapText="1"/>
    </xf>
    <xf numFmtId="0" fontId="8" fillId="0" borderId="0" xfId="0" applyFont="1"/>
    <xf numFmtId="164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2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4" fillId="2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10" fillId="0" borderId="0" xfId="0" applyFont="1"/>
    <xf numFmtId="49" fontId="4" fillId="0" borderId="1" xfId="0" applyNumberFormat="1" applyFont="1" applyFill="1" applyBorder="1" applyAlignment="1">
      <alignment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wrapText="1"/>
    </xf>
    <xf numFmtId="164" fontId="12" fillId="0" borderId="0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49" fontId="15" fillId="0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left" wrapText="1"/>
    </xf>
    <xf numFmtId="164" fontId="16" fillId="0" borderId="2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164" fontId="16" fillId="0" borderId="0" xfId="0" applyNumberFormat="1" applyFont="1" applyFill="1" applyAlignment="1">
      <alignment wrapText="1"/>
    </xf>
    <xf numFmtId="49" fontId="12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164" fontId="12" fillId="0" borderId="2" xfId="0" applyNumberFormat="1" applyFont="1" applyBorder="1" applyAlignment="1">
      <alignment horizontal="center" wrapText="1"/>
    </xf>
    <xf numFmtId="164" fontId="17" fillId="0" borderId="2" xfId="0" applyNumberFormat="1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0" fontId="12" fillId="0" borderId="2" xfId="0" applyFont="1" applyFill="1" applyBorder="1" applyAlignment="1">
      <alignment horizontal="left" wrapText="1"/>
    </xf>
    <xf numFmtId="0" fontId="17" fillId="0" borderId="0" xfId="0" applyFont="1" applyFill="1" applyAlignment="1">
      <alignment wrapText="1"/>
    </xf>
    <xf numFmtId="164" fontId="17" fillId="0" borderId="0" xfId="0" applyNumberFormat="1" applyFont="1" applyFill="1" applyAlignment="1">
      <alignment wrapText="1"/>
    </xf>
    <xf numFmtId="0" fontId="16" fillId="0" borderId="2" xfId="0" applyFont="1" applyFill="1" applyBorder="1" applyAlignment="1">
      <alignment wrapText="1"/>
    </xf>
    <xf numFmtId="0" fontId="16" fillId="0" borderId="0" xfId="0" applyFont="1" applyAlignment="1">
      <alignment wrapText="1"/>
    </xf>
    <xf numFmtId="164" fontId="16" fillId="0" borderId="0" xfId="0" applyNumberFormat="1" applyFont="1" applyAlignment="1">
      <alignment wrapText="1"/>
    </xf>
    <xf numFmtId="0" fontId="12" fillId="5" borderId="2" xfId="0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49" fontId="15" fillId="0" borderId="2" xfId="0" applyNumberFormat="1" applyFont="1" applyFill="1" applyBorder="1" applyAlignment="1">
      <alignment horizontal="left" wrapText="1"/>
    </xf>
    <xf numFmtId="164" fontId="15" fillId="0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0" fontId="12" fillId="0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vertical="top" wrapText="1"/>
    </xf>
    <xf numFmtId="0" fontId="12" fillId="0" borderId="2" xfId="0" applyFont="1" applyBorder="1" applyAlignment="1">
      <alignment wrapText="1"/>
    </xf>
    <xf numFmtId="49" fontId="20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vertical="top" wrapText="1"/>
    </xf>
    <xf numFmtId="164" fontId="17" fillId="0" borderId="2" xfId="0" applyNumberFormat="1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2" xfId="0" applyNumberFormat="1" applyFont="1" applyBorder="1" applyAlignment="1">
      <alignment horizontal="left" wrapText="1"/>
    </xf>
    <xf numFmtId="0" fontId="12" fillId="0" borderId="2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horizontal="center" vertical="top" wrapText="1"/>
    </xf>
    <xf numFmtId="0" fontId="21" fillId="0" borderId="2" xfId="2" applyFont="1" applyFill="1" applyBorder="1" applyAlignment="1">
      <alignment wrapText="1"/>
    </xf>
    <xf numFmtId="0" fontId="12" fillId="0" borderId="2" xfId="2" applyFont="1" applyFill="1" applyBorder="1" applyAlignment="1">
      <alignment wrapText="1"/>
    </xf>
    <xf numFmtId="164" fontId="16" fillId="0" borderId="2" xfId="0" applyNumberFormat="1" applyFont="1" applyBorder="1" applyAlignment="1">
      <alignment horizontal="center" wrapText="1"/>
    </xf>
    <xf numFmtId="0" fontId="12" fillId="0" borderId="2" xfId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164" fontId="12" fillId="0" borderId="0" xfId="0" applyNumberFormat="1" applyFont="1" applyFill="1" applyAlignment="1">
      <alignment wrapText="1"/>
    </xf>
    <xf numFmtId="0" fontId="24" fillId="0" borderId="0" xfId="0" applyFont="1" applyAlignment="1">
      <alignment wrapText="1"/>
    </xf>
    <xf numFmtId="164" fontId="24" fillId="0" borderId="0" xfId="0" applyNumberFormat="1" applyFont="1" applyAlignment="1">
      <alignment wrapText="1"/>
    </xf>
    <xf numFmtId="167" fontId="15" fillId="0" borderId="2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wrapText="1"/>
    </xf>
    <xf numFmtId="0" fontId="15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top" wrapText="1"/>
    </xf>
    <xf numFmtId="0" fontId="12" fillId="0" borderId="2" xfId="0" applyFont="1" applyBorder="1" applyAlignment="1">
      <alignment horizontal="left" wrapText="1"/>
    </xf>
    <xf numFmtId="0" fontId="12" fillId="5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25" fillId="0" borderId="0" xfId="0" applyFont="1"/>
    <xf numFmtId="49" fontId="12" fillId="0" borderId="2" xfId="0" applyNumberFormat="1" applyFont="1" applyFill="1" applyBorder="1" applyAlignment="1">
      <alignment horizontal="left" wrapText="1"/>
    </xf>
    <xf numFmtId="0" fontId="21" fillId="0" borderId="2" xfId="0" applyFont="1" applyFill="1" applyBorder="1" applyAlignment="1">
      <alignment wrapText="1"/>
    </xf>
    <xf numFmtId="49" fontId="26" fillId="0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vertical="top" wrapText="1"/>
    </xf>
    <xf numFmtId="164" fontId="15" fillId="0" borderId="2" xfId="0" applyNumberFormat="1" applyFont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164" fontId="13" fillId="0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164" fontId="13" fillId="0" borderId="0" xfId="0" applyNumberFormat="1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164" fontId="12" fillId="0" borderId="0" xfId="0" applyNumberFormat="1" applyFont="1" applyBorder="1" applyAlignment="1">
      <alignment horizontal="center" wrapText="1"/>
    </xf>
    <xf numFmtId="16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164" fontId="12" fillId="0" borderId="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додаток на 2014" xfId="1"/>
    <cellStyle name="Обычный_додаток на 2014_проект 2016 (запит свод) - копия30.11.20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opLeftCell="A7" workbookViewId="0">
      <selection activeCell="F179" sqref="F179"/>
    </sheetView>
  </sheetViews>
  <sheetFormatPr defaultColWidth="11.5703125" defaultRowHeight="12.75" x14ac:dyDescent="0.2"/>
  <cols>
    <col min="1" max="1" width="12.5703125" customWidth="1"/>
    <col min="2" max="2" width="44" customWidth="1"/>
    <col min="3" max="3" width="11.5703125" style="1"/>
  </cols>
  <sheetData>
    <row r="1" spans="1:5" ht="17.850000000000001" customHeight="1" x14ac:dyDescent="0.2">
      <c r="D1" s="133" t="s">
        <v>0</v>
      </c>
      <c r="E1" s="133"/>
    </row>
    <row r="4" spans="1:5" ht="47.85" customHeight="1" x14ac:dyDescent="0.2">
      <c r="A4" s="134" t="s">
        <v>1</v>
      </c>
      <c r="B4" s="134"/>
      <c r="C4" s="134"/>
      <c r="D4" s="134"/>
      <c r="E4" s="134"/>
    </row>
    <row r="5" spans="1:5" ht="17.850000000000001" customHeight="1" x14ac:dyDescent="0.25">
      <c r="A5" s="2"/>
      <c r="B5" s="3"/>
      <c r="C5" s="4"/>
      <c r="D5" s="133" t="s">
        <v>2</v>
      </c>
      <c r="E5" s="133"/>
    </row>
    <row r="6" spans="1:5" ht="17.850000000000001" customHeight="1" x14ac:dyDescent="0.25">
      <c r="A6" s="135" t="s">
        <v>3</v>
      </c>
      <c r="B6" s="136" t="s">
        <v>4</v>
      </c>
      <c r="C6" s="137" t="s">
        <v>5</v>
      </c>
      <c r="D6" s="137"/>
      <c r="E6" s="137"/>
    </row>
    <row r="7" spans="1:5" ht="132" x14ac:dyDescent="0.25">
      <c r="A7" s="135"/>
      <c r="B7" s="136"/>
      <c r="C7" s="5" t="s">
        <v>6</v>
      </c>
      <c r="D7" s="5" t="s">
        <v>7</v>
      </c>
      <c r="E7" s="6" t="s">
        <v>8</v>
      </c>
    </row>
    <row r="8" spans="1:5" ht="16.5" x14ac:dyDescent="0.25">
      <c r="A8" s="7">
        <v>1</v>
      </c>
      <c r="B8" s="8">
        <v>2</v>
      </c>
      <c r="C8" s="5">
        <v>3</v>
      </c>
      <c r="D8" s="9"/>
      <c r="E8" s="10"/>
    </row>
    <row r="9" spans="1:5" ht="16.5" x14ac:dyDescent="0.25">
      <c r="A9" s="11"/>
      <c r="B9" s="12" t="s">
        <v>9</v>
      </c>
      <c r="C9" s="9"/>
      <c r="D9" s="9"/>
      <c r="E9" s="10"/>
    </row>
    <row r="10" spans="1:5" ht="16.5" x14ac:dyDescent="0.25">
      <c r="A10" s="11"/>
      <c r="B10" s="9" t="s">
        <v>10</v>
      </c>
      <c r="C10" s="13">
        <v>200</v>
      </c>
      <c r="D10" s="9"/>
      <c r="E10" s="10"/>
    </row>
    <row r="11" spans="1:5" ht="16.5" x14ac:dyDescent="0.25">
      <c r="A11" s="11"/>
      <c r="B11" s="9" t="s">
        <v>11</v>
      </c>
      <c r="C11" s="13">
        <v>58.5</v>
      </c>
      <c r="D11" s="9"/>
      <c r="E11" s="10"/>
    </row>
    <row r="12" spans="1:5" ht="16.5" x14ac:dyDescent="0.25">
      <c r="A12" s="11"/>
      <c r="B12" s="9" t="s">
        <v>12</v>
      </c>
      <c r="C12" s="13">
        <v>15</v>
      </c>
      <c r="D12" s="9"/>
      <c r="E12" s="10"/>
    </row>
    <row r="13" spans="1:5" ht="16.5" x14ac:dyDescent="0.25">
      <c r="A13" s="11"/>
      <c r="B13" s="9" t="s">
        <v>13</v>
      </c>
      <c r="C13" s="13">
        <v>20.3</v>
      </c>
      <c r="D13" s="9"/>
      <c r="E13" s="10"/>
    </row>
    <row r="14" spans="1:5" ht="16.5" x14ac:dyDescent="0.25">
      <c r="A14" s="11"/>
      <c r="B14" s="9" t="s">
        <v>14</v>
      </c>
      <c r="C14" s="13">
        <v>160</v>
      </c>
      <c r="D14" s="9"/>
      <c r="E14" s="10"/>
    </row>
    <row r="15" spans="1:5" ht="16.5" x14ac:dyDescent="0.25">
      <c r="A15" s="11"/>
      <c r="B15" s="9" t="s">
        <v>15</v>
      </c>
      <c r="C15" s="13">
        <v>3.5</v>
      </c>
      <c r="D15" s="9"/>
      <c r="E15" s="10"/>
    </row>
    <row r="16" spans="1:5" ht="33" x14ac:dyDescent="0.25">
      <c r="A16" s="11"/>
      <c r="B16" s="9" t="s">
        <v>16</v>
      </c>
      <c r="C16" s="13">
        <v>217</v>
      </c>
      <c r="D16" s="9"/>
      <c r="E16" s="10"/>
    </row>
    <row r="17" spans="1:5" ht="33" x14ac:dyDescent="0.25">
      <c r="A17" s="11"/>
      <c r="B17" s="9" t="s">
        <v>17</v>
      </c>
      <c r="C17" s="13">
        <v>62.3</v>
      </c>
      <c r="D17" s="9"/>
      <c r="E17" s="10"/>
    </row>
    <row r="18" spans="1:5" ht="16.5" x14ac:dyDescent="0.25">
      <c r="A18" s="11"/>
      <c r="B18" s="14" t="s">
        <v>18</v>
      </c>
      <c r="C18" s="15">
        <f>C17+C16+C15+C14+C13+C12+C11+C10</f>
        <v>736.6</v>
      </c>
      <c r="D18" s="9"/>
      <c r="E18" s="10"/>
    </row>
    <row r="19" spans="1:5" ht="16.5" x14ac:dyDescent="0.25">
      <c r="A19" s="11"/>
      <c r="B19" s="12" t="s">
        <v>19</v>
      </c>
      <c r="C19" s="13"/>
      <c r="D19" s="9"/>
      <c r="E19" s="10"/>
    </row>
    <row r="20" spans="1:5" ht="16.5" x14ac:dyDescent="0.25">
      <c r="A20" s="11"/>
      <c r="B20" s="16" t="s">
        <v>20</v>
      </c>
      <c r="C20" s="13"/>
      <c r="D20" s="9"/>
      <c r="E20" s="10"/>
    </row>
    <row r="21" spans="1:5" ht="16.5" x14ac:dyDescent="0.25">
      <c r="A21" s="11"/>
      <c r="B21" s="17" t="s">
        <v>21</v>
      </c>
      <c r="C21" s="18">
        <v>17</v>
      </c>
      <c r="D21" s="9"/>
      <c r="E21" s="10"/>
    </row>
    <row r="22" spans="1:5" ht="16.5" x14ac:dyDescent="0.25">
      <c r="A22" s="11"/>
      <c r="B22" s="17" t="s">
        <v>22</v>
      </c>
      <c r="C22" s="18">
        <v>40</v>
      </c>
      <c r="D22" s="9"/>
      <c r="E22" s="10"/>
    </row>
    <row r="23" spans="1:5" ht="16.5" x14ac:dyDescent="0.25">
      <c r="A23" s="11"/>
      <c r="B23" s="17" t="s">
        <v>23</v>
      </c>
      <c r="C23" s="18">
        <v>50</v>
      </c>
      <c r="D23" s="9"/>
      <c r="E23" s="10"/>
    </row>
    <row r="24" spans="1:5" ht="16.5" x14ac:dyDescent="0.25">
      <c r="A24" s="11"/>
      <c r="B24" s="17" t="s">
        <v>24</v>
      </c>
      <c r="C24" s="18">
        <v>40</v>
      </c>
      <c r="D24" s="9"/>
      <c r="E24" s="10"/>
    </row>
    <row r="25" spans="1:5" s="22" customFormat="1" ht="16.5" x14ac:dyDescent="0.25">
      <c r="A25" s="19"/>
      <c r="B25" s="20" t="s">
        <v>25</v>
      </c>
      <c r="C25" s="21"/>
      <c r="D25" s="20"/>
      <c r="E25" s="20"/>
    </row>
    <row r="26" spans="1:5" ht="16.5" x14ac:dyDescent="0.25">
      <c r="A26" s="11"/>
      <c r="B26" s="9" t="s">
        <v>26</v>
      </c>
      <c r="C26" s="13">
        <v>100</v>
      </c>
      <c r="D26" s="9"/>
      <c r="E26" s="10"/>
    </row>
    <row r="27" spans="1:5" ht="16.5" x14ac:dyDescent="0.25">
      <c r="A27" s="11"/>
      <c r="B27" s="9" t="s">
        <v>27</v>
      </c>
      <c r="C27" s="13">
        <v>270</v>
      </c>
      <c r="D27" s="9"/>
      <c r="E27" s="10"/>
    </row>
    <row r="28" spans="1:5" ht="16.5" x14ac:dyDescent="0.25">
      <c r="A28" s="11"/>
      <c r="B28" s="9" t="s">
        <v>28</v>
      </c>
      <c r="C28" s="13">
        <v>3</v>
      </c>
      <c r="D28" s="9"/>
      <c r="E28" s="10"/>
    </row>
    <row r="29" spans="1:5" ht="16.5" x14ac:dyDescent="0.25">
      <c r="A29" s="11"/>
      <c r="B29" s="9" t="s">
        <v>29</v>
      </c>
      <c r="C29" s="13">
        <v>7</v>
      </c>
      <c r="D29" s="9"/>
      <c r="E29" s="10"/>
    </row>
    <row r="30" spans="1:5" ht="16.5" x14ac:dyDescent="0.25">
      <c r="A30" s="11"/>
      <c r="B30" s="9" t="s">
        <v>30</v>
      </c>
      <c r="C30" s="13">
        <v>32</v>
      </c>
      <c r="D30" s="9"/>
      <c r="E30" s="10"/>
    </row>
    <row r="31" spans="1:5" ht="16.5" x14ac:dyDescent="0.25">
      <c r="A31" s="11"/>
      <c r="B31" s="9" t="s">
        <v>31</v>
      </c>
      <c r="C31" s="13">
        <v>25</v>
      </c>
      <c r="D31" s="9"/>
      <c r="E31" s="10"/>
    </row>
    <row r="32" spans="1:5" ht="16.5" x14ac:dyDescent="0.25">
      <c r="A32" s="11"/>
      <c r="B32" s="9" t="s">
        <v>32</v>
      </c>
      <c r="C32" s="13">
        <v>10</v>
      </c>
      <c r="D32" s="9"/>
      <c r="E32" s="10"/>
    </row>
    <row r="33" spans="1:5" s="22" customFormat="1" ht="16.5" x14ac:dyDescent="0.25">
      <c r="A33" s="19"/>
      <c r="B33" s="20" t="s">
        <v>33</v>
      </c>
      <c r="C33" s="23"/>
      <c r="D33" s="20"/>
      <c r="E33" s="20"/>
    </row>
    <row r="34" spans="1:5" ht="33" x14ac:dyDescent="0.25">
      <c r="A34" s="11"/>
      <c r="B34" s="24" t="s">
        <v>34</v>
      </c>
      <c r="C34" s="13">
        <v>88</v>
      </c>
      <c r="D34" s="9"/>
      <c r="E34" s="10"/>
    </row>
    <row r="35" spans="1:5" ht="16.5" x14ac:dyDescent="0.25">
      <c r="A35" s="11"/>
      <c r="B35" s="24" t="s">
        <v>35</v>
      </c>
      <c r="C35" s="13">
        <v>18</v>
      </c>
      <c r="D35" s="9"/>
      <c r="E35" s="10"/>
    </row>
    <row r="36" spans="1:5" ht="35.1" customHeight="1" x14ac:dyDescent="0.25">
      <c r="A36" s="11"/>
      <c r="B36" s="24" t="s">
        <v>36</v>
      </c>
      <c r="C36" s="13">
        <v>300</v>
      </c>
      <c r="D36" s="9"/>
      <c r="E36" s="10"/>
    </row>
    <row r="37" spans="1:5" ht="16.5" x14ac:dyDescent="0.25">
      <c r="A37" s="11"/>
      <c r="B37" s="25" t="s">
        <v>37</v>
      </c>
      <c r="C37" s="13">
        <v>200</v>
      </c>
      <c r="D37" s="9"/>
      <c r="E37" s="10"/>
    </row>
    <row r="38" spans="1:5" ht="16.5" x14ac:dyDescent="0.25">
      <c r="A38" s="11"/>
      <c r="B38" s="6" t="s">
        <v>38</v>
      </c>
      <c r="C38" s="15">
        <f>C37+C36+C35+C34+C32+C31+C30+C29+C28+C27+C26+C24+C23+C22+C21</f>
        <v>1200</v>
      </c>
      <c r="D38" s="9"/>
      <c r="E38" s="10"/>
    </row>
    <row r="39" spans="1:5" ht="17.850000000000001" customHeight="1" x14ac:dyDescent="0.25">
      <c r="A39" s="138" t="s">
        <v>39</v>
      </c>
      <c r="B39" s="138"/>
      <c r="C39" s="138"/>
      <c r="D39" s="9"/>
      <c r="E39" s="10"/>
    </row>
    <row r="40" spans="1:5" ht="17.850000000000001" customHeight="1" x14ac:dyDescent="0.25">
      <c r="A40" s="139" t="s">
        <v>40</v>
      </c>
      <c r="B40" s="139"/>
      <c r="C40" s="139"/>
      <c r="D40" s="9"/>
      <c r="E40" s="10"/>
    </row>
    <row r="41" spans="1:5" ht="82.5" x14ac:dyDescent="0.25">
      <c r="A41" s="11"/>
      <c r="B41" s="9" t="s">
        <v>41</v>
      </c>
      <c r="C41" s="13">
        <v>120</v>
      </c>
      <c r="D41" s="9"/>
      <c r="E41" s="10"/>
    </row>
    <row r="42" spans="1:5" ht="66" x14ac:dyDescent="0.25">
      <c r="A42" s="11"/>
      <c r="B42" s="25" t="s">
        <v>42</v>
      </c>
      <c r="C42" s="13">
        <v>210</v>
      </c>
      <c r="D42" s="9"/>
      <c r="E42" s="28"/>
    </row>
    <row r="43" spans="1:5" ht="17.850000000000001" customHeight="1" x14ac:dyDescent="0.25">
      <c r="A43" s="140" t="s">
        <v>8</v>
      </c>
      <c r="B43" s="140"/>
      <c r="C43" s="15">
        <f>SUM(C41:C42)</f>
        <v>330</v>
      </c>
      <c r="D43" s="9"/>
      <c r="E43" s="10"/>
    </row>
    <row r="44" spans="1:5" ht="32.85" customHeight="1" x14ac:dyDescent="0.25">
      <c r="A44" s="139" t="s">
        <v>43</v>
      </c>
      <c r="B44" s="139"/>
      <c r="C44" s="139"/>
      <c r="D44" s="9"/>
      <c r="E44" s="10"/>
    </row>
    <row r="45" spans="1:5" ht="16.5" x14ac:dyDescent="0.25">
      <c r="A45" s="11"/>
      <c r="B45" s="9" t="s">
        <v>44</v>
      </c>
      <c r="C45" s="13">
        <v>300</v>
      </c>
      <c r="D45" s="9"/>
      <c r="E45" s="10"/>
    </row>
    <row r="46" spans="1:5" ht="82.5" x14ac:dyDescent="0.25">
      <c r="A46" s="11"/>
      <c r="B46" s="29" t="s">
        <v>45</v>
      </c>
      <c r="C46" s="13">
        <v>300</v>
      </c>
      <c r="D46" s="9"/>
      <c r="E46" s="10"/>
    </row>
    <row r="47" spans="1:5" ht="49.5" x14ac:dyDescent="0.25">
      <c r="A47" s="11"/>
      <c r="B47" s="29" t="s">
        <v>46</v>
      </c>
      <c r="C47" s="13">
        <v>770</v>
      </c>
      <c r="D47" s="9"/>
      <c r="E47" s="10"/>
    </row>
    <row r="48" spans="1:5" ht="17.850000000000001" customHeight="1" x14ac:dyDescent="0.25">
      <c r="A48" s="141" t="s">
        <v>8</v>
      </c>
      <c r="B48" s="141"/>
      <c r="C48" s="15">
        <f>C47+C46+C45</f>
        <v>1370</v>
      </c>
      <c r="D48" s="9"/>
      <c r="E48" s="10"/>
    </row>
    <row r="49" spans="1:5" ht="32.85" customHeight="1" x14ac:dyDescent="0.25">
      <c r="A49" s="139" t="s">
        <v>47</v>
      </c>
      <c r="B49" s="139"/>
      <c r="C49" s="139"/>
      <c r="D49" s="9"/>
      <c r="E49" s="10"/>
    </row>
    <row r="50" spans="1:5" ht="99" x14ac:dyDescent="0.25">
      <c r="A50" s="11"/>
      <c r="B50" s="30" t="s">
        <v>48</v>
      </c>
      <c r="C50" s="13">
        <v>150</v>
      </c>
      <c r="D50" s="31"/>
      <c r="E50" s="10"/>
    </row>
    <row r="51" spans="1:5" ht="82.5" x14ac:dyDescent="0.25">
      <c r="A51" s="11"/>
      <c r="B51" s="25" t="s">
        <v>49</v>
      </c>
      <c r="C51" s="13">
        <v>655.1</v>
      </c>
      <c r="D51" s="31"/>
      <c r="E51" s="28"/>
    </row>
    <row r="52" spans="1:5" ht="17.850000000000001" customHeight="1" x14ac:dyDescent="0.3">
      <c r="A52" s="140" t="s">
        <v>8</v>
      </c>
      <c r="B52" s="140"/>
      <c r="C52" s="15">
        <f>SUM(C50:C51)</f>
        <v>805.1</v>
      </c>
      <c r="D52" s="32"/>
      <c r="E52" s="33"/>
    </row>
    <row r="53" spans="1:5" ht="32.85" customHeight="1" x14ac:dyDescent="0.3">
      <c r="A53" s="139" t="s">
        <v>50</v>
      </c>
      <c r="B53" s="139"/>
      <c r="C53" s="139"/>
      <c r="D53" s="32"/>
      <c r="E53" s="33"/>
    </row>
    <row r="54" spans="1:5" ht="115.5" x14ac:dyDescent="0.25">
      <c r="A54" s="11"/>
      <c r="B54" s="34" t="s">
        <v>51</v>
      </c>
      <c r="C54" s="13">
        <v>300</v>
      </c>
      <c r="D54" s="9"/>
      <c r="E54" s="10"/>
    </row>
    <row r="55" spans="1:5" ht="49.5" x14ac:dyDescent="0.25">
      <c r="A55" s="11"/>
      <c r="B55" s="34" t="s">
        <v>52</v>
      </c>
      <c r="C55" s="13">
        <v>110</v>
      </c>
      <c r="D55" s="9"/>
      <c r="E55" s="10"/>
    </row>
    <row r="56" spans="1:5" ht="115.5" x14ac:dyDescent="0.25">
      <c r="A56" s="11"/>
      <c r="B56" s="34" t="s">
        <v>53</v>
      </c>
      <c r="C56" s="13">
        <v>300</v>
      </c>
      <c r="D56" s="9"/>
      <c r="E56" s="10"/>
    </row>
    <row r="57" spans="1:5" ht="17.850000000000001" customHeight="1" x14ac:dyDescent="0.25">
      <c r="A57" s="140" t="s">
        <v>8</v>
      </c>
      <c r="B57" s="140"/>
      <c r="C57" s="15">
        <f>SUM(C54:C56)</f>
        <v>710</v>
      </c>
      <c r="D57" s="9"/>
      <c r="E57" s="10"/>
    </row>
    <row r="58" spans="1:5" ht="17.850000000000001" customHeight="1" x14ac:dyDescent="0.25">
      <c r="A58" s="142" t="s">
        <v>54</v>
      </c>
      <c r="B58" s="142"/>
      <c r="C58" s="15">
        <f>C57+C52+C48+C43</f>
        <v>3215.1</v>
      </c>
      <c r="D58" s="9"/>
      <c r="E58" s="10"/>
    </row>
    <row r="59" spans="1:5" ht="17.850000000000001" customHeight="1" x14ac:dyDescent="0.25">
      <c r="A59" s="143" t="s">
        <v>55</v>
      </c>
      <c r="B59" s="143"/>
      <c r="C59" s="143"/>
      <c r="D59" s="9"/>
      <c r="E59" s="10"/>
    </row>
    <row r="60" spans="1:5" ht="16.5" x14ac:dyDescent="0.25">
      <c r="A60" s="11"/>
      <c r="B60" s="35" t="s">
        <v>56</v>
      </c>
      <c r="C60" s="13">
        <v>65</v>
      </c>
      <c r="D60" s="9"/>
      <c r="E60" s="10"/>
    </row>
    <row r="61" spans="1:5" ht="16.5" x14ac:dyDescent="0.25">
      <c r="A61" s="11"/>
      <c r="B61" s="35" t="s">
        <v>57</v>
      </c>
      <c r="C61" s="13">
        <v>21</v>
      </c>
      <c r="D61" s="9"/>
      <c r="E61" s="10"/>
    </row>
    <row r="62" spans="1:5" ht="16.5" x14ac:dyDescent="0.25">
      <c r="A62" s="11"/>
      <c r="B62" s="36" t="s">
        <v>58</v>
      </c>
      <c r="C62" s="13">
        <v>6.5</v>
      </c>
      <c r="D62" s="9"/>
      <c r="E62" s="10"/>
    </row>
    <row r="63" spans="1:5" ht="33" x14ac:dyDescent="0.25">
      <c r="A63" s="11"/>
      <c r="B63" s="37" t="s">
        <v>59</v>
      </c>
      <c r="C63" s="13">
        <v>608.1</v>
      </c>
      <c r="D63" s="9">
        <v>608.1</v>
      </c>
      <c r="E63" s="10"/>
    </row>
    <row r="64" spans="1:5" ht="49.5" x14ac:dyDescent="0.25">
      <c r="A64" s="11"/>
      <c r="B64" s="9" t="s">
        <v>60</v>
      </c>
      <c r="C64" s="13">
        <v>18</v>
      </c>
      <c r="D64" s="9"/>
      <c r="E64" s="10"/>
    </row>
    <row r="65" spans="1:5" ht="66" x14ac:dyDescent="0.25">
      <c r="A65" s="11"/>
      <c r="B65" s="35" t="s">
        <v>61</v>
      </c>
      <c r="C65" s="13">
        <v>453</v>
      </c>
      <c r="D65" s="9"/>
      <c r="E65" s="10"/>
    </row>
    <row r="66" spans="1:5" ht="33" x14ac:dyDescent="0.25">
      <c r="A66" s="11"/>
      <c r="B66" s="6" t="s">
        <v>62</v>
      </c>
      <c r="C66" s="15">
        <f>C65+C64+C63+C62+C61+C60</f>
        <v>1171.5999999999999</v>
      </c>
      <c r="D66" s="9"/>
      <c r="E66" s="10"/>
    </row>
    <row r="67" spans="1:5" ht="16.5" x14ac:dyDescent="0.25">
      <c r="A67" s="11"/>
      <c r="B67" s="38" t="s">
        <v>63</v>
      </c>
      <c r="C67" s="15"/>
      <c r="D67" s="9"/>
      <c r="E67" s="10"/>
    </row>
    <row r="68" spans="1:5" ht="16.5" x14ac:dyDescent="0.25">
      <c r="A68" s="11"/>
      <c r="B68" s="35" t="s">
        <v>64</v>
      </c>
      <c r="C68" s="13">
        <v>26</v>
      </c>
      <c r="D68" s="9"/>
      <c r="E68" s="10"/>
    </row>
    <row r="69" spans="1:5" s="40" customFormat="1" ht="16.5" x14ac:dyDescent="0.25">
      <c r="A69" s="27"/>
      <c r="B69" s="39" t="s">
        <v>65</v>
      </c>
      <c r="C69" s="15">
        <f>C68</f>
        <v>26</v>
      </c>
      <c r="D69" s="10"/>
      <c r="E69" s="10"/>
    </row>
    <row r="70" spans="1:5" ht="33" x14ac:dyDescent="0.25">
      <c r="A70" s="11"/>
      <c r="B70" s="38" t="s">
        <v>66</v>
      </c>
      <c r="C70" s="13"/>
      <c r="D70" s="9"/>
      <c r="E70" s="10"/>
    </row>
    <row r="71" spans="1:5" ht="16.5" x14ac:dyDescent="0.25">
      <c r="A71" s="11"/>
      <c r="B71" s="36" t="s">
        <v>67</v>
      </c>
      <c r="C71" s="13">
        <v>10</v>
      </c>
      <c r="D71" s="9"/>
      <c r="E71" s="10"/>
    </row>
    <row r="72" spans="1:5" ht="16.5" x14ac:dyDescent="0.25">
      <c r="A72" s="11"/>
      <c r="B72" s="36" t="s">
        <v>58</v>
      </c>
      <c r="C72" s="13">
        <v>8.5</v>
      </c>
      <c r="D72" s="9"/>
      <c r="E72" s="10"/>
    </row>
    <row r="73" spans="1:5" ht="16.5" x14ac:dyDescent="0.25">
      <c r="A73" s="11"/>
      <c r="B73" s="36" t="s">
        <v>68</v>
      </c>
      <c r="C73" s="13">
        <v>6.5</v>
      </c>
      <c r="D73" s="9"/>
      <c r="E73" s="10"/>
    </row>
    <row r="74" spans="1:5" ht="16.5" x14ac:dyDescent="0.25">
      <c r="A74" s="11"/>
      <c r="B74" s="14" t="s">
        <v>69</v>
      </c>
      <c r="C74" s="15">
        <f>SUM(C71:C73)</f>
        <v>25</v>
      </c>
      <c r="D74" s="9"/>
      <c r="E74" s="10"/>
    </row>
    <row r="75" spans="1:5" ht="16.5" x14ac:dyDescent="0.25">
      <c r="A75" s="11"/>
      <c r="B75" s="41" t="s">
        <v>70</v>
      </c>
      <c r="C75" s="13"/>
      <c r="D75" s="9"/>
      <c r="E75" s="10"/>
    </row>
    <row r="76" spans="1:5" ht="16.5" x14ac:dyDescent="0.25">
      <c r="A76" s="11"/>
      <c r="B76" s="36" t="s">
        <v>71</v>
      </c>
      <c r="C76" s="13">
        <v>6</v>
      </c>
      <c r="D76" s="9"/>
      <c r="E76" s="10"/>
    </row>
    <row r="77" spans="1:5" ht="16.5" x14ac:dyDescent="0.25">
      <c r="A77" s="11"/>
      <c r="B77" s="36" t="s">
        <v>72</v>
      </c>
      <c r="C77" s="13">
        <v>14</v>
      </c>
      <c r="D77" s="9"/>
      <c r="E77" s="10"/>
    </row>
    <row r="78" spans="1:5" ht="16.5" x14ac:dyDescent="0.25">
      <c r="A78" s="11"/>
      <c r="B78" s="36" t="s">
        <v>73</v>
      </c>
      <c r="C78" s="13">
        <v>3.5</v>
      </c>
      <c r="D78" s="9"/>
      <c r="E78" s="10"/>
    </row>
    <row r="79" spans="1:5" ht="33" x14ac:dyDescent="0.25">
      <c r="A79" s="11"/>
      <c r="B79" s="9" t="s">
        <v>74</v>
      </c>
      <c r="C79" s="13">
        <v>999.7</v>
      </c>
      <c r="D79" s="9"/>
      <c r="E79" s="10"/>
    </row>
    <row r="80" spans="1:5" ht="33" x14ac:dyDescent="0.25">
      <c r="A80" s="11"/>
      <c r="B80" s="9" t="s">
        <v>75</v>
      </c>
      <c r="C80" s="13">
        <v>470.9</v>
      </c>
      <c r="D80" s="9"/>
      <c r="E80" s="10"/>
    </row>
    <row r="81" spans="1:5" s="40" customFormat="1" ht="16.5" x14ac:dyDescent="0.25">
      <c r="A81" s="27"/>
      <c r="B81" s="14" t="s">
        <v>76</v>
      </c>
      <c r="C81" s="15">
        <f>C79+C80+C76+C77+C78</f>
        <v>1494.1</v>
      </c>
      <c r="D81" s="10"/>
      <c r="E81" s="10"/>
    </row>
    <row r="82" spans="1:5" s="40" customFormat="1" ht="16.5" x14ac:dyDescent="0.25">
      <c r="A82" s="27"/>
      <c r="B82" s="14" t="s">
        <v>77</v>
      </c>
      <c r="C82" s="15"/>
      <c r="D82" s="10"/>
      <c r="E82" s="10"/>
    </row>
    <row r="83" spans="1:5" s="42" customFormat="1" ht="49.5" x14ac:dyDescent="0.25">
      <c r="A83" s="11"/>
      <c r="B83" s="25" t="s">
        <v>78</v>
      </c>
      <c r="C83" s="13">
        <v>40</v>
      </c>
      <c r="D83" s="9"/>
      <c r="E83" s="10"/>
    </row>
    <row r="84" spans="1:5" s="42" customFormat="1" ht="49.5" x14ac:dyDescent="0.25">
      <c r="A84" s="11"/>
      <c r="B84" s="25" t="s">
        <v>79</v>
      </c>
      <c r="C84" s="13">
        <v>40</v>
      </c>
      <c r="D84" s="9"/>
      <c r="E84" s="10"/>
    </row>
    <row r="85" spans="1:5" s="40" customFormat="1" ht="16.5" x14ac:dyDescent="0.25">
      <c r="A85" s="27"/>
      <c r="B85" s="14" t="s">
        <v>80</v>
      </c>
      <c r="C85" s="15">
        <f>SUM(C83:C84)</f>
        <v>80</v>
      </c>
      <c r="D85" s="10"/>
      <c r="E85" s="10"/>
    </row>
    <row r="86" spans="1:5" ht="16.5" x14ac:dyDescent="0.25">
      <c r="A86" s="11"/>
      <c r="B86" s="43" t="s">
        <v>81</v>
      </c>
      <c r="C86" s="15"/>
      <c r="D86" s="9"/>
      <c r="E86" s="10"/>
    </row>
    <row r="87" spans="1:5" ht="16.5" x14ac:dyDescent="0.25">
      <c r="A87" s="11"/>
      <c r="B87" s="25" t="s">
        <v>82</v>
      </c>
      <c r="C87" s="13">
        <v>9</v>
      </c>
      <c r="D87" s="9"/>
      <c r="E87" s="10"/>
    </row>
    <row r="88" spans="1:5" ht="33" x14ac:dyDescent="0.25">
      <c r="A88" s="11"/>
      <c r="B88" s="25" t="s">
        <v>83</v>
      </c>
      <c r="C88" s="13">
        <v>10</v>
      </c>
      <c r="D88" s="9"/>
      <c r="E88" s="10"/>
    </row>
    <row r="89" spans="1:5" ht="16.5" x14ac:dyDescent="0.25">
      <c r="A89" s="11"/>
      <c r="B89" s="14" t="s">
        <v>84</v>
      </c>
      <c r="C89" s="15">
        <f>C86+C87+C88</f>
        <v>19</v>
      </c>
      <c r="D89" s="9"/>
      <c r="E89" s="10"/>
    </row>
    <row r="90" spans="1:5" ht="33" x14ac:dyDescent="0.25">
      <c r="A90" s="11"/>
      <c r="B90" s="6" t="s">
        <v>85</v>
      </c>
      <c r="C90" s="15">
        <f>C89+C85+C81+C74</f>
        <v>1618.1</v>
      </c>
      <c r="D90" s="9"/>
      <c r="E90" s="10"/>
    </row>
    <row r="91" spans="1:5" ht="33" x14ac:dyDescent="0.25">
      <c r="A91" s="11"/>
      <c r="B91" s="12" t="s">
        <v>86</v>
      </c>
      <c r="C91" s="13"/>
      <c r="D91" s="9"/>
      <c r="E91" s="10"/>
    </row>
    <row r="92" spans="1:5" ht="16.5" x14ac:dyDescent="0.25">
      <c r="A92" s="11"/>
      <c r="B92" s="34" t="s">
        <v>87</v>
      </c>
      <c r="C92" s="13">
        <v>37.5</v>
      </c>
      <c r="D92" s="9"/>
      <c r="E92" s="10"/>
    </row>
    <row r="93" spans="1:5" ht="16.5" x14ac:dyDescent="0.25">
      <c r="A93" s="11"/>
      <c r="B93" s="34" t="s">
        <v>88</v>
      </c>
      <c r="C93" s="13">
        <v>16</v>
      </c>
      <c r="D93" s="9"/>
      <c r="E93" s="10"/>
    </row>
    <row r="94" spans="1:5" ht="16.5" x14ac:dyDescent="0.25">
      <c r="A94" s="11"/>
      <c r="B94" s="34" t="s">
        <v>35</v>
      </c>
      <c r="C94" s="13">
        <v>50</v>
      </c>
      <c r="D94" s="9"/>
      <c r="E94" s="10"/>
    </row>
    <row r="95" spans="1:5" ht="16.5" x14ac:dyDescent="0.25">
      <c r="A95" s="27"/>
      <c r="B95" s="14" t="s">
        <v>89</v>
      </c>
      <c r="C95" s="15">
        <f>SUM(C92:C94)</f>
        <v>103.5</v>
      </c>
      <c r="D95" s="10"/>
      <c r="E95" s="10"/>
    </row>
    <row r="96" spans="1:5" ht="33" x14ac:dyDescent="0.25">
      <c r="A96" s="11"/>
      <c r="B96" s="29" t="s">
        <v>90</v>
      </c>
      <c r="C96" s="13">
        <v>3000</v>
      </c>
      <c r="D96" s="9"/>
      <c r="E96" s="10"/>
    </row>
    <row r="97" spans="1:5" ht="16.5" x14ac:dyDescent="0.25">
      <c r="A97" s="11"/>
      <c r="B97" s="29" t="s">
        <v>91</v>
      </c>
      <c r="C97" s="13">
        <v>500</v>
      </c>
      <c r="D97" s="9"/>
      <c r="E97" s="10"/>
    </row>
    <row r="98" spans="1:5" ht="16.5" x14ac:dyDescent="0.25">
      <c r="A98" s="11"/>
      <c r="B98" s="24" t="s">
        <v>92</v>
      </c>
      <c r="C98" s="13">
        <v>2000</v>
      </c>
      <c r="D98" s="9"/>
      <c r="E98" s="10"/>
    </row>
    <row r="99" spans="1:5" ht="16.5" x14ac:dyDescent="0.25">
      <c r="A99" s="11"/>
      <c r="B99" s="29" t="s">
        <v>93</v>
      </c>
      <c r="C99" s="13">
        <v>2000</v>
      </c>
      <c r="D99" s="9"/>
      <c r="E99" s="10"/>
    </row>
    <row r="100" spans="1:5" ht="49.5" x14ac:dyDescent="0.25">
      <c r="A100" s="11"/>
      <c r="B100" s="25" t="s">
        <v>94</v>
      </c>
      <c r="C100" s="18">
        <v>100</v>
      </c>
      <c r="D100" s="9"/>
      <c r="E100" s="10"/>
    </row>
    <row r="101" spans="1:5" ht="99" x14ac:dyDescent="0.25">
      <c r="A101" s="11"/>
      <c r="B101" s="25" t="s">
        <v>95</v>
      </c>
      <c r="C101" s="18">
        <v>100</v>
      </c>
      <c r="D101" s="9"/>
      <c r="E101" s="10"/>
    </row>
    <row r="102" spans="1:5" ht="49.5" x14ac:dyDescent="0.25">
      <c r="A102" s="11"/>
      <c r="B102" s="25" t="s">
        <v>96</v>
      </c>
      <c r="C102" s="13">
        <v>500</v>
      </c>
      <c r="D102" s="9"/>
      <c r="E102" s="10"/>
    </row>
    <row r="103" spans="1:5" ht="49.5" x14ac:dyDescent="0.25">
      <c r="A103" s="11"/>
      <c r="B103" s="17" t="s">
        <v>97</v>
      </c>
      <c r="C103" s="18">
        <v>100</v>
      </c>
      <c r="D103" s="9"/>
      <c r="E103" s="10"/>
    </row>
    <row r="104" spans="1:5" ht="16.5" x14ac:dyDescent="0.25">
      <c r="A104" s="11"/>
      <c r="B104" s="17" t="s">
        <v>98</v>
      </c>
      <c r="C104" s="18">
        <v>200</v>
      </c>
      <c r="D104" s="9"/>
      <c r="E104" s="10"/>
    </row>
    <row r="105" spans="1:5" ht="66" x14ac:dyDescent="0.25">
      <c r="A105" s="11"/>
      <c r="B105" s="17" t="s">
        <v>99</v>
      </c>
      <c r="C105" s="13">
        <v>500</v>
      </c>
      <c r="D105" s="9"/>
      <c r="E105" s="10"/>
    </row>
    <row r="106" spans="1:5" ht="33" x14ac:dyDescent="0.25">
      <c r="A106" s="11"/>
      <c r="B106" s="25" t="s">
        <v>100</v>
      </c>
      <c r="C106" s="18">
        <v>100</v>
      </c>
      <c r="D106" s="9"/>
      <c r="E106" s="10"/>
    </row>
    <row r="107" spans="1:5" ht="66" x14ac:dyDescent="0.25">
      <c r="A107" s="11"/>
      <c r="B107" s="17" t="s">
        <v>101</v>
      </c>
      <c r="C107" s="18">
        <v>200</v>
      </c>
      <c r="D107" s="9"/>
      <c r="E107" s="10"/>
    </row>
    <row r="108" spans="1:5" ht="66" x14ac:dyDescent="0.25">
      <c r="A108" s="11"/>
      <c r="B108" s="25" t="s">
        <v>102</v>
      </c>
      <c r="C108" s="18">
        <v>500</v>
      </c>
      <c r="D108" s="9"/>
      <c r="E108" s="10"/>
    </row>
    <row r="109" spans="1:5" ht="16.5" x14ac:dyDescent="0.25">
      <c r="A109" s="11"/>
      <c r="B109" s="25" t="s">
        <v>103</v>
      </c>
      <c r="C109" s="18">
        <v>100</v>
      </c>
      <c r="D109" s="9"/>
      <c r="E109" s="10"/>
    </row>
    <row r="110" spans="1:5" ht="33" x14ac:dyDescent="0.25">
      <c r="A110" s="11"/>
      <c r="B110" s="24" t="s">
        <v>104</v>
      </c>
      <c r="C110" s="18">
        <v>100</v>
      </c>
      <c r="D110" s="9"/>
      <c r="E110" s="10"/>
    </row>
    <row r="111" spans="1:5" ht="33" x14ac:dyDescent="0.25">
      <c r="A111" s="11"/>
      <c r="B111" s="24" t="s">
        <v>105</v>
      </c>
      <c r="C111" s="18">
        <v>120</v>
      </c>
      <c r="D111" s="9"/>
      <c r="E111" s="10"/>
    </row>
    <row r="112" spans="1:5" ht="16.5" x14ac:dyDescent="0.25">
      <c r="A112" s="11"/>
      <c r="B112" s="25" t="s">
        <v>106</v>
      </c>
      <c r="C112" s="18">
        <v>5784.9</v>
      </c>
      <c r="D112" s="9"/>
      <c r="E112" s="10"/>
    </row>
    <row r="113" spans="1:5" ht="33" x14ac:dyDescent="0.25">
      <c r="A113" s="11"/>
      <c r="B113" s="24" t="s">
        <v>107</v>
      </c>
      <c r="C113" s="18">
        <f>SUM(C114:C117)</f>
        <v>2470.1999999999998</v>
      </c>
      <c r="D113" s="9"/>
      <c r="E113" s="10"/>
    </row>
    <row r="114" spans="1:5" ht="16.5" x14ac:dyDescent="0.25">
      <c r="A114" s="11"/>
      <c r="B114" s="44" t="s">
        <v>108</v>
      </c>
      <c r="C114" s="21">
        <v>200</v>
      </c>
      <c r="D114" s="9"/>
      <c r="E114" s="10"/>
    </row>
    <row r="115" spans="1:5" ht="16.5" x14ac:dyDescent="0.25">
      <c r="A115" s="11"/>
      <c r="B115" s="44" t="s">
        <v>109</v>
      </c>
      <c r="C115" s="21">
        <v>100</v>
      </c>
      <c r="D115" s="9"/>
      <c r="E115" s="10"/>
    </row>
    <row r="116" spans="1:5" ht="16.5" x14ac:dyDescent="0.25">
      <c r="A116" s="11"/>
      <c r="B116" s="44" t="s">
        <v>110</v>
      </c>
      <c r="C116" s="21">
        <v>200</v>
      </c>
      <c r="D116" s="9"/>
      <c r="E116" s="10"/>
    </row>
    <row r="117" spans="1:5" ht="16.5" x14ac:dyDescent="0.25">
      <c r="A117" s="11"/>
      <c r="B117" s="44" t="s">
        <v>111</v>
      </c>
      <c r="C117" s="21">
        <v>1970.2</v>
      </c>
      <c r="D117" s="9"/>
      <c r="E117" s="10"/>
    </row>
    <row r="118" spans="1:5" ht="33" x14ac:dyDescent="0.25">
      <c r="A118" s="11"/>
      <c r="B118" s="17" t="s">
        <v>112</v>
      </c>
      <c r="C118" s="18">
        <f>SUM(C119:C120)</f>
        <v>425</v>
      </c>
      <c r="D118" s="9"/>
      <c r="E118" s="10"/>
    </row>
    <row r="119" spans="1:5" ht="16.5" x14ac:dyDescent="0.25">
      <c r="A119" s="11"/>
      <c r="B119" s="45" t="s">
        <v>113</v>
      </c>
      <c r="C119" s="21">
        <v>340</v>
      </c>
      <c r="D119" s="9"/>
      <c r="E119" s="10"/>
    </row>
    <row r="120" spans="1:5" ht="16.5" x14ac:dyDescent="0.25">
      <c r="A120" s="11"/>
      <c r="B120" s="45" t="s">
        <v>114</v>
      </c>
      <c r="C120" s="21">
        <v>85</v>
      </c>
      <c r="D120" s="9"/>
      <c r="E120" s="10"/>
    </row>
    <row r="121" spans="1:5" ht="33" x14ac:dyDescent="0.25">
      <c r="A121" s="11"/>
      <c r="B121" s="17" t="s">
        <v>115</v>
      </c>
      <c r="C121" s="18">
        <f>SUM(C122:C124)</f>
        <v>770</v>
      </c>
      <c r="D121" s="9"/>
      <c r="E121" s="10"/>
    </row>
    <row r="122" spans="1:5" ht="16.5" x14ac:dyDescent="0.25">
      <c r="A122" s="11"/>
      <c r="B122" s="45" t="s">
        <v>116</v>
      </c>
      <c r="C122" s="21">
        <v>300</v>
      </c>
      <c r="D122" s="9"/>
      <c r="E122" s="10"/>
    </row>
    <row r="123" spans="1:5" ht="16.5" x14ac:dyDescent="0.25">
      <c r="A123" s="11"/>
      <c r="B123" s="45" t="s">
        <v>117</v>
      </c>
      <c r="C123" s="21">
        <v>70</v>
      </c>
      <c r="D123" s="9"/>
      <c r="E123" s="10"/>
    </row>
    <row r="124" spans="1:5" ht="16.5" x14ac:dyDescent="0.25">
      <c r="A124" s="11"/>
      <c r="B124" s="45" t="s">
        <v>118</v>
      </c>
      <c r="C124" s="21">
        <v>400</v>
      </c>
      <c r="D124" s="9"/>
      <c r="E124" s="10"/>
    </row>
    <row r="125" spans="1:5" ht="66" x14ac:dyDescent="0.25">
      <c r="A125" s="11"/>
      <c r="B125" s="17" t="s">
        <v>119</v>
      </c>
      <c r="C125" s="18">
        <f>SUM(C126:C126)</f>
        <v>40</v>
      </c>
      <c r="D125" s="9"/>
      <c r="E125" s="10"/>
    </row>
    <row r="126" spans="1:5" ht="16.5" x14ac:dyDescent="0.25">
      <c r="A126" s="11"/>
      <c r="B126" s="45" t="s">
        <v>120</v>
      </c>
      <c r="C126" s="21">
        <v>40</v>
      </c>
      <c r="D126" s="9"/>
      <c r="E126" s="10"/>
    </row>
    <row r="127" spans="1:5" ht="33" x14ac:dyDescent="0.25">
      <c r="A127" s="11"/>
      <c r="B127" s="17" t="s">
        <v>121</v>
      </c>
      <c r="C127" s="18">
        <f>SUM(C128:C131)</f>
        <v>596</v>
      </c>
      <c r="D127" s="9"/>
      <c r="E127" s="10"/>
    </row>
    <row r="128" spans="1:5" ht="16.5" x14ac:dyDescent="0.25">
      <c r="A128" s="11"/>
      <c r="B128" s="45" t="s">
        <v>122</v>
      </c>
      <c r="C128" s="21">
        <v>350</v>
      </c>
      <c r="D128" s="9"/>
      <c r="E128" s="10"/>
    </row>
    <row r="129" spans="1:5" ht="16.5" x14ac:dyDescent="0.25">
      <c r="A129" s="11"/>
      <c r="B129" s="45" t="s">
        <v>123</v>
      </c>
      <c r="C129" s="21">
        <v>65.5</v>
      </c>
      <c r="D129" s="9"/>
      <c r="E129" s="10"/>
    </row>
    <row r="130" spans="1:5" ht="16.5" x14ac:dyDescent="0.25">
      <c r="A130" s="11"/>
      <c r="B130" s="45" t="s">
        <v>124</v>
      </c>
      <c r="C130" s="21">
        <v>80.5</v>
      </c>
      <c r="D130" s="9"/>
      <c r="E130" s="10"/>
    </row>
    <row r="131" spans="1:5" ht="49.5" x14ac:dyDescent="0.25">
      <c r="A131" s="11"/>
      <c r="B131" s="45" t="s">
        <v>125</v>
      </c>
      <c r="C131" s="21">
        <v>100</v>
      </c>
      <c r="D131" s="9"/>
      <c r="E131" s="10"/>
    </row>
    <row r="132" spans="1:5" ht="16.5" x14ac:dyDescent="0.25">
      <c r="A132" s="11"/>
      <c r="B132" s="17" t="s">
        <v>126</v>
      </c>
      <c r="C132" s="18">
        <v>500</v>
      </c>
      <c r="D132" s="9"/>
      <c r="E132" s="10"/>
    </row>
    <row r="133" spans="1:5" ht="33" x14ac:dyDescent="0.25">
      <c r="A133" s="11"/>
      <c r="B133" s="6" t="s">
        <v>127</v>
      </c>
      <c r="C133" s="15">
        <f>C132+C127+C125+C121+C118+C113+C112+C111+C110+C109+C108+C107+C106+C105+C104+C103+C102+C101+C100+C99+C98+C97+C96+C95</f>
        <v>20809.599999999999</v>
      </c>
      <c r="D133" s="9"/>
      <c r="E133" s="10"/>
    </row>
    <row r="134" spans="1:5" ht="16.5" x14ac:dyDescent="0.25">
      <c r="A134" s="11"/>
      <c r="B134" s="12" t="s">
        <v>128</v>
      </c>
      <c r="C134" s="13"/>
      <c r="D134" s="9"/>
      <c r="E134" s="10"/>
    </row>
    <row r="135" spans="1:5" ht="33" x14ac:dyDescent="0.25">
      <c r="A135" s="11"/>
      <c r="B135" s="9" t="s">
        <v>129</v>
      </c>
      <c r="C135" s="13">
        <v>13</v>
      </c>
      <c r="D135" s="9"/>
      <c r="E135" s="10"/>
    </row>
    <row r="136" spans="1:5" ht="16.5" x14ac:dyDescent="0.25">
      <c r="A136" s="11"/>
      <c r="B136" s="10" t="s">
        <v>130</v>
      </c>
      <c r="C136" s="13"/>
      <c r="D136" s="9"/>
      <c r="E136" s="10"/>
    </row>
    <row r="137" spans="1:5" ht="33" x14ac:dyDescent="0.25">
      <c r="A137" s="11"/>
      <c r="B137" s="9" t="s">
        <v>131</v>
      </c>
      <c r="C137" s="13">
        <v>70</v>
      </c>
      <c r="D137" s="9"/>
      <c r="E137" s="10"/>
    </row>
    <row r="138" spans="1:5" ht="16.5" x14ac:dyDescent="0.25">
      <c r="A138" s="11"/>
      <c r="B138" s="9" t="s">
        <v>132</v>
      </c>
      <c r="C138" s="13">
        <v>75</v>
      </c>
      <c r="D138" s="9"/>
      <c r="E138" s="10"/>
    </row>
    <row r="139" spans="1:5" ht="16.5" x14ac:dyDescent="0.25">
      <c r="A139" s="11"/>
      <c r="B139" s="9" t="s">
        <v>133</v>
      </c>
      <c r="C139" s="13">
        <v>25</v>
      </c>
      <c r="D139" s="9"/>
      <c r="E139" s="10"/>
    </row>
    <row r="140" spans="1:5" ht="16.5" x14ac:dyDescent="0.25">
      <c r="A140" s="11"/>
      <c r="B140" s="10" t="s">
        <v>134</v>
      </c>
      <c r="C140" s="15"/>
      <c r="D140" s="9"/>
      <c r="E140" s="10"/>
    </row>
    <row r="141" spans="1:5" ht="16.5" x14ac:dyDescent="0.25">
      <c r="A141" s="11"/>
      <c r="B141" s="25" t="s">
        <v>135</v>
      </c>
      <c r="C141" s="13">
        <v>5.4</v>
      </c>
      <c r="D141" s="9"/>
      <c r="E141" s="10"/>
    </row>
    <row r="142" spans="1:5" ht="33" x14ac:dyDescent="0.25">
      <c r="A142" s="11"/>
      <c r="B142" s="25" t="s">
        <v>136</v>
      </c>
      <c r="C142" s="13">
        <v>10</v>
      </c>
      <c r="D142" s="9"/>
      <c r="E142" s="10"/>
    </row>
    <row r="143" spans="1:5" ht="16.5" x14ac:dyDescent="0.25">
      <c r="A143" s="11"/>
      <c r="B143" s="25" t="s">
        <v>137</v>
      </c>
      <c r="C143" s="13">
        <v>49</v>
      </c>
      <c r="D143" s="9"/>
      <c r="E143" s="10"/>
    </row>
    <row r="144" spans="1:5" ht="33" x14ac:dyDescent="0.25">
      <c r="A144" s="11"/>
      <c r="B144" s="25" t="s">
        <v>138</v>
      </c>
      <c r="C144" s="13">
        <v>50</v>
      </c>
      <c r="D144" s="9"/>
      <c r="E144" s="10"/>
    </row>
    <row r="145" spans="1:5" ht="16.5" x14ac:dyDescent="0.25">
      <c r="A145" s="11"/>
      <c r="B145" s="10" t="s">
        <v>139</v>
      </c>
      <c r="C145" s="15"/>
      <c r="D145" s="9"/>
      <c r="E145" s="10"/>
    </row>
    <row r="146" spans="1:5" ht="16.5" x14ac:dyDescent="0.25">
      <c r="A146" s="11"/>
      <c r="B146" s="9" t="s">
        <v>140</v>
      </c>
      <c r="C146" s="13">
        <v>86.6</v>
      </c>
      <c r="D146" s="9"/>
      <c r="E146" s="10"/>
    </row>
    <row r="147" spans="1:5" ht="16.5" x14ac:dyDescent="0.25">
      <c r="A147" s="11"/>
      <c r="B147" s="9" t="s">
        <v>87</v>
      </c>
      <c r="C147" s="13">
        <v>7.5</v>
      </c>
      <c r="D147" s="9"/>
      <c r="E147" s="10"/>
    </row>
    <row r="148" spans="1:5" ht="16.5" x14ac:dyDescent="0.25">
      <c r="A148" s="11"/>
      <c r="B148" s="10" t="s">
        <v>141</v>
      </c>
      <c r="C148" s="15"/>
      <c r="D148" s="9"/>
      <c r="E148" s="10"/>
    </row>
    <row r="149" spans="1:5" ht="16.5" x14ac:dyDescent="0.25">
      <c r="A149" s="11"/>
      <c r="B149" s="9" t="s">
        <v>142</v>
      </c>
      <c r="C149" s="13">
        <v>30</v>
      </c>
      <c r="D149" s="9"/>
      <c r="E149" s="10"/>
    </row>
    <row r="150" spans="1:5" ht="16.5" x14ac:dyDescent="0.25">
      <c r="A150" s="11"/>
      <c r="B150" s="9" t="s">
        <v>143</v>
      </c>
      <c r="C150" s="13">
        <v>195</v>
      </c>
      <c r="D150" s="9"/>
      <c r="E150" s="10"/>
    </row>
    <row r="151" spans="1:5" ht="33" x14ac:dyDescent="0.25">
      <c r="A151" s="11"/>
      <c r="B151" s="9" t="s">
        <v>144</v>
      </c>
      <c r="C151" s="13">
        <v>30</v>
      </c>
      <c r="D151" s="9"/>
      <c r="E151" s="10"/>
    </row>
    <row r="152" spans="1:5" ht="33" x14ac:dyDescent="0.25">
      <c r="A152" s="11"/>
      <c r="B152" s="9" t="s">
        <v>145</v>
      </c>
      <c r="C152" s="13">
        <v>120</v>
      </c>
      <c r="D152" s="9"/>
      <c r="E152" s="10"/>
    </row>
    <row r="153" spans="1:5" ht="16.5" x14ac:dyDescent="0.25">
      <c r="A153" s="11"/>
      <c r="B153" s="46" t="s">
        <v>146</v>
      </c>
      <c r="C153" s="15"/>
      <c r="D153" s="9"/>
      <c r="E153" s="10"/>
    </row>
    <row r="154" spans="1:5" ht="16.5" x14ac:dyDescent="0.25">
      <c r="A154" s="11"/>
      <c r="B154" s="9" t="s">
        <v>147</v>
      </c>
      <c r="C154" s="13">
        <v>26</v>
      </c>
      <c r="D154" s="9"/>
      <c r="E154" s="10"/>
    </row>
    <row r="155" spans="1:5" ht="16.5" x14ac:dyDescent="0.25">
      <c r="A155" s="11"/>
      <c r="B155" s="9" t="s">
        <v>148</v>
      </c>
      <c r="C155" s="13">
        <v>7.5</v>
      </c>
      <c r="D155" s="9"/>
      <c r="E155" s="10"/>
    </row>
    <row r="156" spans="1:5" ht="16.5" x14ac:dyDescent="0.25">
      <c r="A156" s="27"/>
      <c r="B156" s="6" t="s">
        <v>149</v>
      </c>
      <c r="C156" s="47">
        <f>C155+C154+C152+C151+C150+C149+C147+C146+C144+C143+C142+C141+C139+C138+C137+C135</f>
        <v>800</v>
      </c>
      <c r="D156" s="9"/>
      <c r="E156" s="10"/>
    </row>
    <row r="157" spans="1:5" ht="16.5" x14ac:dyDescent="0.25">
      <c r="A157" s="11"/>
      <c r="B157" s="12" t="s">
        <v>150</v>
      </c>
      <c r="C157" s="15"/>
      <c r="D157" s="9"/>
      <c r="E157" s="10"/>
    </row>
    <row r="158" spans="1:5" ht="16.5" x14ac:dyDescent="0.25">
      <c r="A158" s="11"/>
      <c r="B158" s="9" t="s">
        <v>151</v>
      </c>
      <c r="C158" s="13">
        <v>13</v>
      </c>
      <c r="D158" s="9"/>
      <c r="E158" s="10"/>
    </row>
    <row r="159" spans="1:5" ht="16.5" x14ac:dyDescent="0.25">
      <c r="A159" s="11"/>
      <c r="B159" s="10" t="s">
        <v>152</v>
      </c>
      <c r="C159" s="47">
        <f>C158</f>
        <v>13</v>
      </c>
      <c r="D159" s="9"/>
      <c r="E159" s="10"/>
    </row>
    <row r="160" spans="1:5" ht="33" x14ac:dyDescent="0.25">
      <c r="A160" s="11"/>
      <c r="B160" s="26" t="s">
        <v>153</v>
      </c>
      <c r="C160" s="13"/>
      <c r="D160" s="9"/>
      <c r="E160" s="10"/>
    </row>
    <row r="161" spans="1:5" ht="16.5" x14ac:dyDescent="0.25">
      <c r="A161" s="11"/>
      <c r="B161" s="48" t="s">
        <v>154</v>
      </c>
      <c r="C161" s="13">
        <v>20</v>
      </c>
      <c r="D161" s="9"/>
      <c r="E161" s="10"/>
    </row>
    <row r="162" spans="1:5" ht="16.5" x14ac:dyDescent="0.25">
      <c r="A162" s="11"/>
      <c r="B162" s="48" t="s">
        <v>155</v>
      </c>
      <c r="C162" s="13">
        <v>15</v>
      </c>
      <c r="D162" s="9"/>
      <c r="E162" s="10"/>
    </row>
    <row r="163" spans="1:5" ht="66" x14ac:dyDescent="0.25">
      <c r="A163" s="7"/>
      <c r="B163" s="24" t="s">
        <v>156</v>
      </c>
      <c r="C163" s="13">
        <v>55.1</v>
      </c>
      <c r="D163" s="9"/>
      <c r="E163" s="10"/>
    </row>
    <row r="164" spans="1:5" ht="66" x14ac:dyDescent="0.25">
      <c r="A164" s="7"/>
      <c r="B164" s="24" t="s">
        <v>157</v>
      </c>
      <c r="C164" s="13">
        <v>50.3</v>
      </c>
      <c r="D164" s="9"/>
      <c r="E164" s="10"/>
    </row>
    <row r="165" spans="1:5" ht="49.5" x14ac:dyDescent="0.25">
      <c r="A165" s="7"/>
      <c r="B165" s="24" t="s">
        <v>158</v>
      </c>
      <c r="C165" s="13">
        <v>96.3</v>
      </c>
      <c r="D165" s="9"/>
      <c r="E165" s="10"/>
    </row>
    <row r="166" spans="1:5" ht="49.5" x14ac:dyDescent="0.25">
      <c r="A166" s="7"/>
      <c r="B166" s="24" t="s">
        <v>159</v>
      </c>
      <c r="C166" s="13">
        <v>203.1</v>
      </c>
      <c r="D166" s="9"/>
      <c r="E166" s="10"/>
    </row>
    <row r="167" spans="1:5" ht="33" x14ac:dyDescent="0.25">
      <c r="A167" s="7"/>
      <c r="B167" s="9" t="s">
        <v>160</v>
      </c>
      <c r="C167" s="13">
        <v>651.79999999999995</v>
      </c>
      <c r="D167" s="9"/>
      <c r="E167" s="10"/>
    </row>
    <row r="168" spans="1:5" ht="49.5" x14ac:dyDescent="0.25">
      <c r="A168" s="7"/>
      <c r="B168" s="9" t="s">
        <v>161</v>
      </c>
      <c r="C168" s="13">
        <v>270</v>
      </c>
      <c r="D168" s="9"/>
      <c r="E168" s="10"/>
    </row>
    <row r="169" spans="1:5" ht="33" x14ac:dyDescent="0.25">
      <c r="A169" s="7"/>
      <c r="B169" s="9" t="s">
        <v>162</v>
      </c>
      <c r="C169" s="13">
        <v>500</v>
      </c>
      <c r="D169" s="9"/>
      <c r="E169" s="10"/>
    </row>
    <row r="170" spans="1:5" ht="33" x14ac:dyDescent="0.25">
      <c r="A170" s="7"/>
      <c r="B170" s="9" t="s">
        <v>163</v>
      </c>
      <c r="C170" s="13">
        <v>450</v>
      </c>
      <c r="D170" s="9"/>
      <c r="E170" s="10"/>
    </row>
    <row r="171" spans="1:5" ht="66" x14ac:dyDescent="0.25">
      <c r="A171" s="7"/>
      <c r="B171" s="9" t="s">
        <v>164</v>
      </c>
      <c r="C171" s="13">
        <v>60</v>
      </c>
      <c r="D171" s="9"/>
      <c r="E171" s="10"/>
    </row>
    <row r="172" spans="1:5" ht="33" x14ac:dyDescent="0.25">
      <c r="A172" s="7"/>
      <c r="B172" s="9" t="s">
        <v>165</v>
      </c>
      <c r="C172" s="13">
        <v>60</v>
      </c>
      <c r="D172" s="9"/>
      <c r="E172" s="10"/>
    </row>
    <row r="173" spans="1:5" ht="33" x14ac:dyDescent="0.25">
      <c r="A173" s="7"/>
      <c r="B173" s="9" t="s">
        <v>166</v>
      </c>
      <c r="C173" s="13">
        <v>290</v>
      </c>
      <c r="D173" s="9"/>
      <c r="E173" s="10"/>
    </row>
    <row r="174" spans="1:5" ht="33" x14ac:dyDescent="0.25">
      <c r="A174" s="7"/>
      <c r="B174" s="9" t="s">
        <v>167</v>
      </c>
      <c r="C174" s="13">
        <v>1036.5</v>
      </c>
      <c r="D174" s="9"/>
      <c r="E174" s="10"/>
    </row>
    <row r="175" spans="1:5" ht="33" x14ac:dyDescent="0.25">
      <c r="A175" s="7"/>
      <c r="B175" s="9" t="s">
        <v>168</v>
      </c>
      <c r="C175" s="13">
        <v>250</v>
      </c>
      <c r="D175" s="9"/>
      <c r="E175" s="10"/>
    </row>
    <row r="176" spans="1:5" ht="82.5" x14ac:dyDescent="0.25">
      <c r="A176" s="7"/>
      <c r="B176" s="9" t="s">
        <v>169</v>
      </c>
      <c r="C176" s="13">
        <v>60</v>
      </c>
      <c r="D176" s="9"/>
      <c r="E176" s="10"/>
    </row>
    <row r="177" spans="1:5" ht="49.5" x14ac:dyDescent="0.25">
      <c r="A177" s="7"/>
      <c r="B177" s="17" t="s">
        <v>170</v>
      </c>
      <c r="C177" s="13">
        <v>100</v>
      </c>
      <c r="D177" s="9"/>
      <c r="E177" s="10"/>
    </row>
    <row r="178" spans="1:5" ht="49.5" x14ac:dyDescent="0.25">
      <c r="A178" s="7"/>
      <c r="B178" s="17" t="s">
        <v>171</v>
      </c>
      <c r="C178" s="13">
        <v>1150</v>
      </c>
      <c r="D178" s="9"/>
      <c r="E178" s="10"/>
    </row>
    <row r="179" spans="1:5" ht="49.5" x14ac:dyDescent="0.25">
      <c r="A179" s="11"/>
      <c r="B179" s="24" t="s">
        <v>172</v>
      </c>
      <c r="C179" s="49">
        <v>200.07499999999999</v>
      </c>
      <c r="D179" s="9"/>
      <c r="E179" s="10"/>
    </row>
    <row r="180" spans="1:5" ht="17.850000000000001" customHeight="1" x14ac:dyDescent="0.25">
      <c r="A180" s="144" t="s">
        <v>173</v>
      </c>
      <c r="B180" s="144"/>
      <c r="C180" s="47">
        <f>C179+C178+C177+C176+C175+C174+C173+C172+C171+C170+C169+C168+C167+C166+C165+C164+C163+C162+C161</f>
        <v>5518.1750000000011</v>
      </c>
      <c r="D180" s="9"/>
      <c r="E180" s="10"/>
    </row>
    <row r="181" spans="1:5" ht="33" x14ac:dyDescent="0.25">
      <c r="A181" s="11"/>
      <c r="B181" s="10" t="s">
        <v>174</v>
      </c>
      <c r="C181" s="15">
        <f>C180+C159+C156+C133+C90+C69+C66+C58+C38+C18</f>
        <v>35108.174999999996</v>
      </c>
      <c r="D181" s="9">
        <v>35108.1</v>
      </c>
      <c r="E181" s="10"/>
    </row>
  </sheetData>
  <sheetProtection selectLockedCells="1" selectUnlockedCells="1"/>
  <mergeCells count="18">
    <mergeCell ref="A52:B52"/>
    <mergeCell ref="A53:C53"/>
    <mergeCell ref="A57:B57"/>
    <mergeCell ref="A58:B58"/>
    <mergeCell ref="A59:C59"/>
    <mergeCell ref="A180:B180"/>
    <mergeCell ref="A39:C39"/>
    <mergeCell ref="A40:C40"/>
    <mergeCell ref="A43:B43"/>
    <mergeCell ref="A44:C44"/>
    <mergeCell ref="A48:B48"/>
    <mergeCell ref="A49:C49"/>
    <mergeCell ref="D1:E1"/>
    <mergeCell ref="A4:E4"/>
    <mergeCell ref="D5:E5"/>
    <mergeCell ref="A6:A7"/>
    <mergeCell ref="B6:B7"/>
    <mergeCell ref="C6:E6"/>
  </mergeCells>
  <pageMargins left="0.78749999999999998" right="0.39374999999999999" top="0.49236111111111114" bottom="0.49236111111111114" header="0.51180555555555551" footer="0.51180555555555551"/>
  <pageSetup paperSize="9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topLeftCell="A219" workbookViewId="0">
      <selection activeCell="A235" sqref="A235:B235"/>
    </sheetView>
  </sheetViews>
  <sheetFormatPr defaultColWidth="11.5703125" defaultRowHeight="15.75" x14ac:dyDescent="0.25"/>
  <cols>
    <col min="1" max="1" width="10.28515625" style="50" customWidth="1"/>
    <col min="2" max="2" width="49.85546875" style="51" customWidth="1"/>
    <col min="3" max="3" width="10.140625" style="52" customWidth="1"/>
    <col min="4" max="4" width="11.7109375" style="52" customWidth="1"/>
    <col min="5" max="5" width="12" style="52" customWidth="1"/>
    <col min="6" max="6" width="6.140625" style="51" customWidth="1"/>
    <col min="7" max="14" width="11.5703125" style="53"/>
    <col min="15" max="16384" width="11.5703125" style="51"/>
  </cols>
  <sheetData>
    <row r="1" spans="1:14" ht="17.850000000000001" customHeight="1" x14ac:dyDescent="0.25">
      <c r="D1" s="145" t="s">
        <v>0</v>
      </c>
      <c r="E1" s="145"/>
    </row>
    <row r="2" spans="1:14" ht="17.850000000000001" customHeight="1" x14ac:dyDescent="0.25">
      <c r="D2" s="54"/>
      <c r="E2" s="54"/>
    </row>
    <row r="3" spans="1:14" ht="17.850000000000001" customHeight="1" x14ac:dyDescent="0.25">
      <c r="D3" s="54"/>
      <c r="E3" s="54"/>
    </row>
    <row r="4" spans="1:14" ht="52.9" customHeight="1" x14ac:dyDescent="0.3">
      <c r="A4" s="146" t="s">
        <v>175</v>
      </c>
      <c r="B4" s="146"/>
      <c r="C4" s="146"/>
      <c r="D4" s="146"/>
      <c r="E4" s="146"/>
    </row>
    <row r="5" spans="1:14" s="57" customFormat="1" ht="17.850000000000001" customHeight="1" x14ac:dyDescent="0.2">
      <c r="A5" s="147" t="s">
        <v>176</v>
      </c>
      <c r="B5" s="148" t="s">
        <v>4</v>
      </c>
      <c r="C5" s="149" t="s">
        <v>5</v>
      </c>
      <c r="D5" s="149"/>
      <c r="E5" s="149"/>
      <c r="G5" s="58"/>
      <c r="H5" s="58"/>
      <c r="I5" s="58"/>
      <c r="J5" s="58"/>
      <c r="K5" s="58"/>
      <c r="L5" s="58"/>
      <c r="M5" s="58"/>
      <c r="N5" s="58"/>
    </row>
    <row r="6" spans="1:14" s="57" customFormat="1" ht="101.85" customHeight="1" x14ac:dyDescent="0.2">
      <c r="A6" s="147"/>
      <c r="B6" s="148"/>
      <c r="C6" s="56" t="s">
        <v>6</v>
      </c>
      <c r="D6" s="56" t="s">
        <v>177</v>
      </c>
      <c r="E6" s="56" t="s">
        <v>178</v>
      </c>
      <c r="G6" s="58"/>
      <c r="H6" s="58"/>
      <c r="I6" s="58"/>
      <c r="J6" s="58"/>
      <c r="K6" s="58"/>
      <c r="L6" s="58"/>
      <c r="M6" s="58"/>
      <c r="N6" s="58"/>
    </row>
    <row r="7" spans="1:14" ht="21.4" customHeight="1" x14ac:dyDescent="0.3">
      <c r="A7" s="150" t="s">
        <v>179</v>
      </c>
      <c r="B7" s="150"/>
      <c r="C7" s="150"/>
      <c r="D7" s="150"/>
      <c r="E7" s="150"/>
    </row>
    <row r="8" spans="1:14" s="62" customFormat="1" ht="37.5" customHeight="1" x14ac:dyDescent="0.25">
      <c r="A8" s="59"/>
      <c r="B8" s="60" t="s">
        <v>180</v>
      </c>
      <c r="C8" s="61">
        <f>C9+C10+C11+C12+C13+C14</f>
        <v>1136.2</v>
      </c>
      <c r="D8" s="61">
        <f>D9+D10+D11+D12+D13+D14</f>
        <v>0</v>
      </c>
      <c r="E8" s="61">
        <f>E9+E10+E11+E12+E13+E14</f>
        <v>1136.2</v>
      </c>
      <c r="G8" s="63"/>
      <c r="H8" s="63"/>
      <c r="I8" s="63"/>
      <c r="J8" s="63"/>
      <c r="K8" s="63"/>
      <c r="L8" s="63"/>
      <c r="M8" s="63"/>
      <c r="N8" s="63"/>
    </row>
    <row r="9" spans="1:14" s="69" customFormat="1" x14ac:dyDescent="0.25">
      <c r="A9" s="64"/>
      <c r="B9" s="65" t="s">
        <v>181</v>
      </c>
      <c r="C9" s="66">
        <v>345.6</v>
      </c>
      <c r="D9" s="67"/>
      <c r="E9" s="68">
        <f t="shared" ref="E9:E14" si="0">D9+C9</f>
        <v>345.6</v>
      </c>
      <c r="G9" s="70"/>
      <c r="H9" s="70"/>
      <c r="I9" s="70"/>
      <c r="J9" s="70"/>
      <c r="K9" s="70"/>
      <c r="L9" s="70"/>
      <c r="M9" s="70"/>
      <c r="N9" s="70"/>
    </row>
    <row r="10" spans="1:14" s="69" customFormat="1" x14ac:dyDescent="0.25">
      <c r="A10" s="64"/>
      <c r="B10" s="65" t="s">
        <v>182</v>
      </c>
      <c r="C10" s="66">
        <v>360</v>
      </c>
      <c r="D10" s="67"/>
      <c r="E10" s="68">
        <f t="shared" si="0"/>
        <v>360</v>
      </c>
      <c r="G10" s="70"/>
      <c r="H10" s="70"/>
      <c r="I10" s="70"/>
      <c r="J10" s="70"/>
      <c r="K10" s="70"/>
      <c r="L10" s="70"/>
      <c r="M10" s="70"/>
      <c r="N10" s="70"/>
    </row>
    <row r="11" spans="1:14" s="69" customFormat="1" x14ac:dyDescent="0.25">
      <c r="A11" s="64"/>
      <c r="B11" s="65" t="s">
        <v>183</v>
      </c>
      <c r="C11" s="66">
        <v>180</v>
      </c>
      <c r="D11" s="67"/>
      <c r="E11" s="68">
        <f t="shared" si="0"/>
        <v>180</v>
      </c>
      <c r="G11" s="70"/>
      <c r="H11" s="70"/>
      <c r="I11" s="70"/>
      <c r="J11" s="70"/>
      <c r="K11" s="70"/>
      <c r="L11" s="70"/>
      <c r="M11" s="70"/>
      <c r="N11" s="70"/>
    </row>
    <row r="12" spans="1:14" s="69" customFormat="1" x14ac:dyDescent="0.25">
      <c r="A12" s="64"/>
      <c r="B12" s="65" t="s">
        <v>184</v>
      </c>
      <c r="C12" s="66">
        <v>50</v>
      </c>
      <c r="D12" s="67"/>
      <c r="E12" s="68">
        <f t="shared" si="0"/>
        <v>50</v>
      </c>
      <c r="G12" s="70"/>
      <c r="H12" s="70"/>
      <c r="I12" s="70"/>
      <c r="J12" s="70"/>
      <c r="K12" s="70"/>
      <c r="L12" s="70"/>
      <c r="M12" s="70"/>
      <c r="N12" s="70"/>
    </row>
    <row r="13" spans="1:14" s="72" customFormat="1" ht="34.35" customHeight="1" x14ac:dyDescent="0.25">
      <c r="A13" s="64"/>
      <c r="B13" s="71" t="s">
        <v>185</v>
      </c>
      <c r="C13" s="68">
        <v>180.6</v>
      </c>
      <c r="D13" s="67"/>
      <c r="E13" s="68">
        <f t="shared" si="0"/>
        <v>180.6</v>
      </c>
      <c r="G13" s="73"/>
      <c r="H13" s="73"/>
      <c r="I13" s="73"/>
      <c r="J13" s="73"/>
      <c r="K13" s="73"/>
      <c r="L13" s="73"/>
      <c r="M13" s="73"/>
      <c r="N13" s="73"/>
    </row>
    <row r="14" spans="1:14" s="72" customFormat="1" ht="33.200000000000003" customHeight="1" x14ac:dyDescent="0.25">
      <c r="A14" s="64" t="s">
        <v>186</v>
      </c>
      <c r="B14" s="71" t="s">
        <v>187</v>
      </c>
      <c r="C14" s="68">
        <v>20</v>
      </c>
      <c r="D14" s="67"/>
      <c r="E14" s="68">
        <f t="shared" si="0"/>
        <v>20</v>
      </c>
      <c r="G14" s="73"/>
      <c r="H14" s="73"/>
      <c r="I14" s="73"/>
      <c r="J14" s="73"/>
      <c r="K14" s="73"/>
      <c r="L14" s="73"/>
      <c r="M14" s="73"/>
      <c r="N14" s="73"/>
    </row>
    <row r="15" spans="1:14" s="75" customFormat="1" x14ac:dyDescent="0.25">
      <c r="A15" s="59"/>
      <c r="B15" s="74" t="s">
        <v>188</v>
      </c>
      <c r="C15" s="61">
        <f>C16+C17+C18+C19</f>
        <v>1260</v>
      </c>
      <c r="D15" s="61">
        <f>D16+D17+D18+D19</f>
        <v>0</v>
      </c>
      <c r="E15" s="61">
        <f>E16+E17+E18+E19</f>
        <v>1260</v>
      </c>
      <c r="G15" s="76"/>
      <c r="H15" s="76"/>
      <c r="I15" s="76"/>
      <c r="J15" s="76"/>
      <c r="K15" s="76"/>
      <c r="L15" s="76"/>
      <c r="M15" s="76"/>
      <c r="N15" s="76"/>
    </row>
    <row r="16" spans="1:14" s="69" customFormat="1" x14ac:dyDescent="0.25">
      <c r="A16" s="64"/>
      <c r="B16" s="65" t="s">
        <v>189</v>
      </c>
      <c r="C16" s="66">
        <v>300</v>
      </c>
      <c r="D16" s="67"/>
      <c r="E16" s="68">
        <f t="shared" ref="E16:E19" si="1">D16+C16</f>
        <v>300</v>
      </c>
      <c r="G16" s="70"/>
      <c r="H16" s="70"/>
      <c r="I16" s="70"/>
      <c r="J16" s="70"/>
      <c r="K16" s="70"/>
      <c r="L16" s="70"/>
      <c r="M16" s="70"/>
      <c r="N16" s="70"/>
    </row>
    <row r="17" spans="1:14" s="69" customFormat="1" ht="30.4" customHeight="1" x14ac:dyDescent="0.25">
      <c r="A17" s="64" t="s">
        <v>190</v>
      </c>
      <c r="B17" s="65" t="s">
        <v>191</v>
      </c>
      <c r="C17" s="66">
        <v>560</v>
      </c>
      <c r="D17" s="67"/>
      <c r="E17" s="68">
        <f t="shared" si="1"/>
        <v>560</v>
      </c>
      <c r="G17" s="70"/>
      <c r="H17" s="70"/>
      <c r="I17" s="70"/>
      <c r="J17" s="70"/>
      <c r="K17" s="70"/>
      <c r="L17" s="70"/>
      <c r="M17" s="70"/>
      <c r="N17" s="70"/>
    </row>
    <row r="18" spans="1:14" s="69" customFormat="1" ht="31.5" customHeight="1" x14ac:dyDescent="0.25">
      <c r="A18" s="64"/>
      <c r="B18" s="65" t="s">
        <v>192</v>
      </c>
      <c r="C18" s="66">
        <v>350</v>
      </c>
      <c r="D18" s="67"/>
      <c r="E18" s="68">
        <f t="shared" si="1"/>
        <v>350</v>
      </c>
      <c r="G18" s="70"/>
      <c r="H18" s="70"/>
      <c r="I18" s="70"/>
      <c r="J18" s="70"/>
      <c r="K18" s="70"/>
      <c r="L18" s="70"/>
      <c r="M18" s="70"/>
      <c r="N18" s="70"/>
    </row>
    <row r="19" spans="1:14" ht="32.65" customHeight="1" x14ac:dyDescent="0.25">
      <c r="A19" s="64"/>
      <c r="B19" s="77" t="s">
        <v>193</v>
      </c>
      <c r="C19" s="68">
        <v>50</v>
      </c>
      <c r="D19" s="68"/>
      <c r="E19" s="68">
        <f t="shared" si="1"/>
        <v>50</v>
      </c>
    </row>
    <row r="20" spans="1:14" s="79" customFormat="1" ht="19.350000000000001" customHeight="1" x14ac:dyDescent="0.25">
      <c r="A20" s="151" t="s">
        <v>152</v>
      </c>
      <c r="B20" s="151"/>
      <c r="C20" s="78">
        <f>C15+C8</f>
        <v>2396.1999999999998</v>
      </c>
      <c r="D20" s="78">
        <f>D15+D8</f>
        <v>0</v>
      </c>
      <c r="E20" s="78">
        <f>E15+E8</f>
        <v>2396.1999999999998</v>
      </c>
      <c r="G20" s="80"/>
      <c r="H20" s="80"/>
      <c r="I20" s="80"/>
      <c r="J20" s="80"/>
      <c r="K20" s="80"/>
      <c r="L20" s="80"/>
      <c r="M20" s="80"/>
      <c r="N20" s="80"/>
    </row>
    <row r="21" spans="1:14" ht="17.100000000000001" customHeight="1" x14ac:dyDescent="0.25">
      <c r="A21" s="152" t="s">
        <v>194</v>
      </c>
      <c r="B21" s="152"/>
      <c r="C21" s="152"/>
      <c r="D21" s="152"/>
      <c r="E21" s="152"/>
    </row>
    <row r="22" spans="1:14" ht="33.75" customHeight="1" x14ac:dyDescent="0.25">
      <c r="A22" s="59"/>
      <c r="B22" s="81" t="s">
        <v>195</v>
      </c>
      <c r="C22" s="82">
        <v>284.3</v>
      </c>
      <c r="D22" s="59"/>
      <c r="E22" s="82">
        <f t="shared" ref="E22:E23" si="2">D22+C22</f>
        <v>284.3</v>
      </c>
    </row>
    <row r="23" spans="1:14" s="83" customFormat="1" ht="17.850000000000001" customHeight="1" x14ac:dyDescent="0.25">
      <c r="A23" s="153" t="s">
        <v>20</v>
      </c>
      <c r="B23" s="153"/>
      <c r="C23" s="82">
        <f>C24+C35</f>
        <v>1624.4</v>
      </c>
      <c r="D23" s="82">
        <f>D24+D35</f>
        <v>12825</v>
      </c>
      <c r="E23" s="82">
        <f t="shared" si="2"/>
        <v>14449.4</v>
      </c>
      <c r="G23" s="84"/>
      <c r="H23" s="84"/>
      <c r="I23" s="84"/>
      <c r="J23" s="84"/>
      <c r="K23" s="84"/>
      <c r="L23" s="84"/>
      <c r="M23" s="84"/>
      <c r="N23" s="84"/>
    </row>
    <row r="24" spans="1:14" s="75" customFormat="1" ht="33.75" customHeight="1" x14ac:dyDescent="0.25">
      <c r="A24" s="59"/>
      <c r="B24" s="60" t="s">
        <v>180</v>
      </c>
      <c r="C24" s="61">
        <f>C25+C26+C27+C28+C29+C30+C31+C32+C33+C34</f>
        <v>548</v>
      </c>
      <c r="D24" s="61">
        <f>D25+D26+D27+D28+D29+D30+D31+D32+D33+D34</f>
        <v>0</v>
      </c>
      <c r="E24" s="61">
        <f>E25+E26+E27+E28+E29+E30+E31+E32+E33+E34</f>
        <v>548</v>
      </c>
      <c r="G24" s="76"/>
      <c r="H24" s="76"/>
      <c r="I24" s="76"/>
      <c r="J24" s="76"/>
      <c r="K24" s="76"/>
      <c r="L24" s="76"/>
      <c r="M24" s="76"/>
      <c r="N24" s="76"/>
    </row>
    <row r="25" spans="1:14" s="69" customFormat="1" x14ac:dyDescent="0.25">
      <c r="A25" s="64" t="s">
        <v>196</v>
      </c>
      <c r="B25" s="85" t="s">
        <v>197</v>
      </c>
      <c r="C25" s="66">
        <v>20</v>
      </c>
      <c r="D25" s="67"/>
      <c r="E25" s="68">
        <f t="shared" ref="E25:E34" si="3">D25+C25</f>
        <v>20</v>
      </c>
      <c r="G25" s="70"/>
      <c r="H25" s="70"/>
      <c r="I25" s="70"/>
      <c r="J25" s="70"/>
      <c r="K25" s="70"/>
      <c r="L25" s="70"/>
      <c r="M25" s="70"/>
      <c r="N25" s="70"/>
    </row>
    <row r="26" spans="1:14" s="69" customFormat="1" x14ac:dyDescent="0.25">
      <c r="A26" s="64" t="s">
        <v>196</v>
      </c>
      <c r="B26" s="85" t="s">
        <v>198</v>
      </c>
      <c r="C26" s="66">
        <v>73</v>
      </c>
      <c r="D26" s="67"/>
      <c r="E26" s="68">
        <f t="shared" si="3"/>
        <v>73</v>
      </c>
      <c r="G26" s="70"/>
      <c r="H26" s="70"/>
      <c r="I26" s="70"/>
      <c r="J26" s="70"/>
      <c r="K26" s="70"/>
      <c r="L26" s="70"/>
      <c r="M26" s="70"/>
      <c r="N26" s="70"/>
    </row>
    <row r="27" spans="1:14" s="69" customFormat="1" x14ac:dyDescent="0.25">
      <c r="A27" s="64" t="s">
        <v>196</v>
      </c>
      <c r="B27" s="85" t="s">
        <v>199</v>
      </c>
      <c r="C27" s="66">
        <v>20</v>
      </c>
      <c r="D27" s="67"/>
      <c r="E27" s="68">
        <f t="shared" si="3"/>
        <v>20</v>
      </c>
      <c r="G27" s="70"/>
      <c r="H27" s="70"/>
      <c r="I27" s="70"/>
      <c r="J27" s="70"/>
      <c r="K27" s="70"/>
      <c r="L27" s="70"/>
      <c r="M27" s="70"/>
      <c r="N27" s="70"/>
    </row>
    <row r="28" spans="1:14" s="69" customFormat="1" x14ac:dyDescent="0.25">
      <c r="A28" s="64" t="s">
        <v>196</v>
      </c>
      <c r="B28" s="85" t="s">
        <v>200</v>
      </c>
      <c r="C28" s="66">
        <v>50</v>
      </c>
      <c r="D28" s="67"/>
      <c r="E28" s="68">
        <f t="shared" si="3"/>
        <v>50</v>
      </c>
      <c r="G28" s="70"/>
      <c r="H28" s="70"/>
      <c r="I28" s="70"/>
      <c r="J28" s="70"/>
      <c r="K28" s="70"/>
      <c r="L28" s="70"/>
      <c r="M28" s="70"/>
      <c r="N28" s="70"/>
    </row>
    <row r="29" spans="1:14" s="69" customFormat="1" x14ac:dyDescent="0.25">
      <c r="A29" s="64"/>
      <c r="B29" s="85" t="s">
        <v>201</v>
      </c>
      <c r="C29" s="66">
        <v>50</v>
      </c>
      <c r="D29" s="67"/>
      <c r="E29" s="68">
        <f t="shared" si="3"/>
        <v>50</v>
      </c>
      <c r="G29" s="70"/>
      <c r="H29" s="70"/>
      <c r="I29" s="70"/>
      <c r="J29" s="70"/>
      <c r="K29" s="70"/>
      <c r="L29" s="70"/>
      <c r="M29" s="70"/>
      <c r="N29" s="70"/>
    </row>
    <row r="30" spans="1:14" s="69" customFormat="1" ht="18.75" customHeight="1" x14ac:dyDescent="0.25">
      <c r="A30" s="64" t="s">
        <v>196</v>
      </c>
      <c r="B30" s="85" t="s">
        <v>202</v>
      </c>
      <c r="C30" s="66">
        <v>50</v>
      </c>
      <c r="D30" s="67"/>
      <c r="E30" s="68">
        <f t="shared" si="3"/>
        <v>50</v>
      </c>
      <c r="G30" s="70"/>
      <c r="H30" s="70"/>
      <c r="I30" s="70"/>
      <c r="J30" s="70"/>
      <c r="K30" s="70"/>
      <c r="L30" s="70"/>
      <c r="M30" s="70"/>
      <c r="N30" s="70"/>
    </row>
    <row r="31" spans="1:14" s="69" customFormat="1" x14ac:dyDescent="0.25">
      <c r="A31" s="64" t="s">
        <v>196</v>
      </c>
      <c r="B31" s="85" t="s">
        <v>203</v>
      </c>
      <c r="C31" s="66">
        <v>40</v>
      </c>
      <c r="D31" s="67"/>
      <c r="E31" s="68">
        <f t="shared" si="3"/>
        <v>40</v>
      </c>
      <c r="G31" s="70"/>
      <c r="H31" s="70"/>
      <c r="I31" s="70"/>
      <c r="J31" s="70"/>
      <c r="K31" s="70"/>
      <c r="L31" s="70"/>
      <c r="M31" s="70"/>
      <c r="N31" s="70"/>
    </row>
    <row r="32" spans="1:14" s="69" customFormat="1" x14ac:dyDescent="0.25">
      <c r="A32" s="64"/>
      <c r="B32" s="85" t="s">
        <v>204</v>
      </c>
      <c r="C32" s="66">
        <v>30</v>
      </c>
      <c r="D32" s="67"/>
      <c r="E32" s="68">
        <f t="shared" si="3"/>
        <v>30</v>
      </c>
      <c r="G32" s="70"/>
      <c r="H32" s="70"/>
      <c r="I32" s="70"/>
      <c r="J32" s="70"/>
      <c r="K32" s="70"/>
      <c r="L32" s="70"/>
      <c r="M32" s="70"/>
      <c r="N32" s="70"/>
    </row>
    <row r="33" spans="1:14" s="69" customFormat="1" x14ac:dyDescent="0.25">
      <c r="A33" s="64" t="s">
        <v>196</v>
      </c>
      <c r="B33" s="85" t="s">
        <v>205</v>
      </c>
      <c r="C33" s="66">
        <v>200</v>
      </c>
      <c r="D33" s="67"/>
      <c r="E33" s="68">
        <f t="shared" si="3"/>
        <v>200</v>
      </c>
      <c r="G33" s="70"/>
      <c r="H33" s="70"/>
      <c r="I33" s="70"/>
      <c r="J33" s="70"/>
      <c r="K33" s="70"/>
      <c r="L33" s="70"/>
      <c r="M33" s="70"/>
      <c r="N33" s="70"/>
    </row>
    <row r="34" spans="1:14" s="69" customFormat="1" x14ac:dyDescent="0.25">
      <c r="A34" s="64" t="s">
        <v>196</v>
      </c>
      <c r="B34" s="85" t="s">
        <v>206</v>
      </c>
      <c r="C34" s="66">
        <v>15</v>
      </c>
      <c r="D34" s="67"/>
      <c r="E34" s="68">
        <f t="shared" si="3"/>
        <v>15</v>
      </c>
      <c r="G34" s="70"/>
      <c r="H34" s="70"/>
      <c r="I34" s="70"/>
      <c r="J34" s="70"/>
      <c r="K34" s="70"/>
      <c r="L34" s="70"/>
      <c r="M34" s="70"/>
      <c r="N34" s="70"/>
    </row>
    <row r="35" spans="1:14" s="75" customFormat="1" x14ac:dyDescent="0.25">
      <c r="A35" s="59"/>
      <c r="B35" s="74" t="s">
        <v>188</v>
      </c>
      <c r="C35" s="61">
        <f>C36+C37+C38+C39+C40+C41+C42+C43+C44+C45+C46</f>
        <v>1076.4000000000001</v>
      </c>
      <c r="D35" s="61">
        <f>D36+D37+D38+D39+D40+D41+D42+D43+D44+D45+D46</f>
        <v>12825</v>
      </c>
      <c r="E35" s="61">
        <f>E36+E37+E38+E39+E40+E41+E42+E43+E44+E45+E46</f>
        <v>13901.4</v>
      </c>
      <c r="G35" s="76"/>
      <c r="H35" s="76"/>
      <c r="I35" s="76"/>
      <c r="J35" s="76"/>
      <c r="K35" s="76"/>
      <c r="L35" s="76"/>
      <c r="M35" s="76"/>
      <c r="N35" s="76"/>
    </row>
    <row r="36" spans="1:14" ht="34.9" customHeight="1" x14ac:dyDescent="0.25">
      <c r="A36" s="64" t="s">
        <v>196</v>
      </c>
      <c r="B36" s="86" t="s">
        <v>207</v>
      </c>
      <c r="C36" s="66">
        <v>500</v>
      </c>
      <c r="D36" s="68"/>
      <c r="E36" s="68">
        <f t="shared" ref="E36:E46" si="4">D36+C36</f>
        <v>500</v>
      </c>
    </row>
    <row r="37" spans="1:14" ht="51" customHeight="1" x14ac:dyDescent="0.25">
      <c r="A37" s="64" t="s">
        <v>196</v>
      </c>
      <c r="B37" s="77" t="s">
        <v>208</v>
      </c>
      <c r="C37" s="66">
        <v>50</v>
      </c>
      <c r="D37" s="68"/>
      <c r="E37" s="68">
        <f t="shared" si="4"/>
        <v>50</v>
      </c>
    </row>
    <row r="38" spans="1:14" ht="58.9" customHeight="1" x14ac:dyDescent="0.25">
      <c r="A38" s="64"/>
      <c r="B38" s="77" t="s">
        <v>209</v>
      </c>
      <c r="C38" s="66">
        <v>50</v>
      </c>
      <c r="D38" s="68"/>
      <c r="E38" s="68">
        <f t="shared" si="4"/>
        <v>50</v>
      </c>
    </row>
    <row r="39" spans="1:14" ht="60.6" customHeight="1" x14ac:dyDescent="0.25">
      <c r="A39" s="64"/>
      <c r="B39" s="77" t="s">
        <v>210</v>
      </c>
      <c r="C39" s="66">
        <v>50</v>
      </c>
      <c r="D39" s="68"/>
      <c r="E39" s="68">
        <f t="shared" si="4"/>
        <v>50</v>
      </c>
    </row>
    <row r="40" spans="1:14" ht="46.9" customHeight="1" x14ac:dyDescent="0.25">
      <c r="A40" s="64"/>
      <c r="B40" s="77" t="s">
        <v>211</v>
      </c>
      <c r="C40" s="66">
        <v>50</v>
      </c>
      <c r="D40" s="68"/>
      <c r="E40" s="68">
        <f t="shared" si="4"/>
        <v>50</v>
      </c>
    </row>
    <row r="41" spans="1:14" ht="46.9" customHeight="1" x14ac:dyDescent="0.25">
      <c r="A41" s="64"/>
      <c r="B41" s="77" t="s">
        <v>212</v>
      </c>
      <c r="C41" s="66">
        <v>50</v>
      </c>
      <c r="D41" s="68"/>
      <c r="E41" s="68">
        <f t="shared" si="4"/>
        <v>50</v>
      </c>
    </row>
    <row r="42" spans="1:14" ht="47.45" customHeight="1" x14ac:dyDescent="0.25">
      <c r="A42" s="64"/>
      <c r="B42" s="77" t="s">
        <v>213</v>
      </c>
      <c r="C42" s="66">
        <v>50</v>
      </c>
      <c r="D42" s="68"/>
      <c r="E42" s="68">
        <f t="shared" si="4"/>
        <v>50</v>
      </c>
    </row>
    <row r="43" spans="1:14" ht="72.75" customHeight="1" x14ac:dyDescent="0.25">
      <c r="A43" s="64" t="s">
        <v>214</v>
      </c>
      <c r="B43" s="86" t="s">
        <v>215</v>
      </c>
      <c r="C43" s="66">
        <v>80</v>
      </c>
      <c r="D43" s="68">
        <v>3490</v>
      </c>
      <c r="E43" s="68">
        <f t="shared" si="4"/>
        <v>3570</v>
      </c>
    </row>
    <row r="44" spans="1:14" ht="72.75" customHeight="1" x14ac:dyDescent="0.25">
      <c r="A44" s="64" t="s">
        <v>214</v>
      </c>
      <c r="B44" s="86" t="s">
        <v>216</v>
      </c>
      <c r="C44" s="66">
        <v>80</v>
      </c>
      <c r="D44" s="68">
        <v>5210</v>
      </c>
      <c r="E44" s="68">
        <f t="shared" si="4"/>
        <v>5290</v>
      </c>
    </row>
    <row r="45" spans="1:14" ht="77.25" customHeight="1" x14ac:dyDescent="0.25">
      <c r="A45" s="64" t="s">
        <v>214</v>
      </c>
      <c r="B45" s="86" t="s">
        <v>217</v>
      </c>
      <c r="C45" s="66">
        <v>48.4</v>
      </c>
      <c r="D45" s="68">
        <v>4125</v>
      </c>
      <c r="E45" s="68">
        <f t="shared" si="4"/>
        <v>4173.3999999999996</v>
      </c>
    </row>
    <row r="46" spans="1:14" ht="34.35" customHeight="1" x14ac:dyDescent="0.25">
      <c r="A46" s="64" t="s">
        <v>218</v>
      </c>
      <c r="B46" s="71" t="s">
        <v>219</v>
      </c>
      <c r="C46" s="66">
        <v>68</v>
      </c>
      <c r="D46" s="68"/>
      <c r="E46" s="68">
        <f t="shared" si="4"/>
        <v>68</v>
      </c>
    </row>
    <row r="47" spans="1:14" s="69" customFormat="1" ht="17.850000000000001" customHeight="1" x14ac:dyDescent="0.25">
      <c r="A47" s="153" t="s">
        <v>220</v>
      </c>
      <c r="B47" s="153"/>
      <c r="C47" s="82">
        <f>C48+C51</f>
        <v>3017</v>
      </c>
      <c r="D47" s="82">
        <f>D48+D51</f>
        <v>21060</v>
      </c>
      <c r="E47" s="82">
        <f>E48+E51</f>
        <v>24077</v>
      </c>
      <c r="G47" s="70"/>
      <c r="H47" s="70"/>
      <c r="I47" s="70"/>
      <c r="J47" s="70"/>
      <c r="K47" s="70"/>
      <c r="L47" s="70"/>
      <c r="M47" s="70"/>
      <c r="N47" s="70"/>
    </row>
    <row r="48" spans="1:14" s="75" customFormat="1" ht="34.9" customHeight="1" x14ac:dyDescent="0.25">
      <c r="A48" s="59"/>
      <c r="B48" s="60" t="s">
        <v>180</v>
      </c>
      <c r="C48" s="61">
        <f>C49+C50</f>
        <v>791.2</v>
      </c>
      <c r="D48" s="61">
        <f>D49+D50</f>
        <v>0</v>
      </c>
      <c r="E48" s="61">
        <f>E49+E50</f>
        <v>791.2</v>
      </c>
      <c r="G48" s="76"/>
      <c r="H48" s="76"/>
      <c r="I48" s="76"/>
      <c r="J48" s="76"/>
      <c r="K48" s="76"/>
      <c r="L48" s="76"/>
      <c r="M48" s="76"/>
      <c r="N48" s="76"/>
    </row>
    <row r="49" spans="1:14" s="69" customFormat="1" x14ac:dyDescent="0.25">
      <c r="A49" s="64"/>
      <c r="B49" s="65" t="s">
        <v>221</v>
      </c>
      <c r="C49" s="66">
        <v>211.2</v>
      </c>
      <c r="D49" s="67"/>
      <c r="E49" s="68">
        <f t="shared" ref="E49:E50" si="5">D49+C49</f>
        <v>211.2</v>
      </c>
      <c r="G49" s="70"/>
      <c r="H49" s="70"/>
      <c r="I49" s="70"/>
      <c r="J49" s="70"/>
      <c r="K49" s="70"/>
      <c r="L49" s="70"/>
      <c r="M49" s="70"/>
      <c r="N49" s="70"/>
    </row>
    <row r="50" spans="1:14" s="69" customFormat="1" x14ac:dyDescent="0.25">
      <c r="A50" s="64"/>
      <c r="B50" s="85" t="s">
        <v>222</v>
      </c>
      <c r="C50" s="66">
        <v>580</v>
      </c>
      <c r="D50" s="67"/>
      <c r="E50" s="68">
        <f t="shared" si="5"/>
        <v>580</v>
      </c>
      <c r="G50" s="70"/>
      <c r="H50" s="70"/>
      <c r="I50" s="70"/>
      <c r="J50" s="70"/>
      <c r="K50" s="70"/>
      <c r="L50" s="70"/>
      <c r="M50" s="70"/>
      <c r="N50" s="70"/>
    </row>
    <row r="51" spans="1:14" s="75" customFormat="1" x14ac:dyDescent="0.25">
      <c r="A51" s="59"/>
      <c r="B51" s="74" t="s">
        <v>188</v>
      </c>
      <c r="C51" s="61">
        <f>C52+C53+C54+C55+C56+C57+C58+C59+C60+C61+C62+C63+C64</f>
        <v>2225.8000000000002</v>
      </c>
      <c r="D51" s="61">
        <f>D52+D53+D54+D55+D56+D57+D58+D59+D60+D61+D62+D63+D64</f>
        <v>21060</v>
      </c>
      <c r="E51" s="61">
        <f>E52+E53+E54+E55+E56+E57+E58+E59+E60+E61+E62+E63+E64</f>
        <v>23285.8</v>
      </c>
      <c r="G51" s="76"/>
      <c r="H51" s="76"/>
      <c r="I51" s="76"/>
      <c r="J51" s="76"/>
      <c r="K51" s="76"/>
      <c r="L51" s="76"/>
      <c r="M51" s="76"/>
      <c r="N51" s="76"/>
    </row>
    <row r="52" spans="1:14" s="69" customFormat="1" ht="32.1" customHeight="1" x14ac:dyDescent="0.25">
      <c r="A52" s="64"/>
      <c r="B52" s="65" t="s">
        <v>223</v>
      </c>
      <c r="C52" s="66">
        <v>309.8</v>
      </c>
      <c r="D52" s="67"/>
      <c r="E52" s="68">
        <f t="shared" ref="E52:E64" si="6">D52+C52</f>
        <v>309.8</v>
      </c>
      <c r="G52" s="70"/>
      <c r="H52" s="70"/>
      <c r="I52" s="70"/>
      <c r="J52" s="70"/>
      <c r="K52" s="70"/>
      <c r="L52" s="70"/>
      <c r="M52" s="70"/>
      <c r="N52" s="70"/>
    </row>
    <row r="53" spans="1:14" s="69" customFormat="1" ht="62.1" customHeight="1" x14ac:dyDescent="0.25">
      <c r="A53" s="64" t="s">
        <v>196</v>
      </c>
      <c r="B53" s="65" t="s">
        <v>224</v>
      </c>
      <c r="C53" s="66">
        <v>727</v>
      </c>
      <c r="D53" s="67"/>
      <c r="E53" s="68">
        <f t="shared" si="6"/>
        <v>727</v>
      </c>
      <c r="G53" s="70"/>
      <c r="H53" s="70"/>
      <c r="I53" s="70"/>
      <c r="J53" s="70"/>
      <c r="K53" s="70"/>
      <c r="L53" s="70"/>
      <c r="M53" s="70"/>
      <c r="N53" s="70"/>
    </row>
    <row r="54" spans="1:14" s="69" customFormat="1" ht="45.75" customHeight="1" x14ac:dyDescent="0.25">
      <c r="A54" s="64"/>
      <c r="B54" s="65" t="s">
        <v>225</v>
      </c>
      <c r="C54" s="66">
        <v>25</v>
      </c>
      <c r="D54" s="67"/>
      <c r="E54" s="68">
        <f t="shared" si="6"/>
        <v>25</v>
      </c>
      <c r="G54" s="70"/>
      <c r="H54" s="70"/>
      <c r="I54" s="70"/>
      <c r="J54" s="70"/>
      <c r="K54" s="70"/>
      <c r="L54" s="70"/>
      <c r="M54" s="70"/>
      <c r="N54" s="70"/>
    </row>
    <row r="55" spans="1:14" s="69" customFormat="1" ht="33.200000000000003" customHeight="1" x14ac:dyDescent="0.25">
      <c r="A55" s="64"/>
      <c r="B55" s="65" t="s">
        <v>226</v>
      </c>
      <c r="C55" s="66">
        <v>419</v>
      </c>
      <c r="D55" s="67"/>
      <c r="E55" s="68">
        <f t="shared" si="6"/>
        <v>419</v>
      </c>
      <c r="G55" s="70"/>
      <c r="H55" s="70"/>
      <c r="I55" s="70"/>
      <c r="J55" s="70"/>
      <c r="K55" s="70"/>
      <c r="L55" s="70"/>
      <c r="M55" s="70"/>
      <c r="N55" s="70"/>
    </row>
    <row r="56" spans="1:14" s="69" customFormat="1" ht="33.200000000000003" customHeight="1" x14ac:dyDescent="0.25">
      <c r="A56" s="64"/>
      <c r="B56" s="65" t="s">
        <v>227</v>
      </c>
      <c r="C56" s="66">
        <v>200</v>
      </c>
      <c r="D56" s="67"/>
      <c r="E56" s="68">
        <f t="shared" si="6"/>
        <v>200</v>
      </c>
      <c r="G56" s="70"/>
      <c r="H56" s="70"/>
      <c r="I56" s="70"/>
      <c r="J56" s="70"/>
      <c r="K56" s="70"/>
      <c r="L56" s="70"/>
      <c r="M56" s="70"/>
      <c r="N56" s="70"/>
    </row>
    <row r="57" spans="1:14" s="69" customFormat="1" ht="74.099999999999994" customHeight="1" x14ac:dyDescent="0.25">
      <c r="A57" s="64" t="s">
        <v>214</v>
      </c>
      <c r="B57" s="87" t="s">
        <v>228</v>
      </c>
      <c r="C57" s="66">
        <v>85</v>
      </c>
      <c r="D57" s="68">
        <v>8870</v>
      </c>
      <c r="E57" s="68">
        <f t="shared" si="6"/>
        <v>8955</v>
      </c>
      <c r="G57" s="70"/>
      <c r="H57" s="70"/>
      <c r="I57" s="70"/>
      <c r="J57" s="70"/>
      <c r="K57" s="70"/>
      <c r="L57" s="70"/>
      <c r="M57" s="70"/>
      <c r="N57" s="70"/>
    </row>
    <row r="58" spans="1:14" s="69" customFormat="1" ht="71.650000000000006" customHeight="1" x14ac:dyDescent="0.25">
      <c r="A58" s="64" t="s">
        <v>214</v>
      </c>
      <c r="B58" s="65" t="s">
        <v>229</v>
      </c>
      <c r="C58" s="66">
        <v>80</v>
      </c>
      <c r="D58" s="68">
        <v>8670</v>
      </c>
      <c r="E58" s="68">
        <f t="shared" si="6"/>
        <v>8750</v>
      </c>
      <c r="G58" s="70"/>
      <c r="H58" s="70"/>
      <c r="I58" s="70"/>
      <c r="J58" s="70"/>
      <c r="K58" s="70"/>
      <c r="L58" s="70"/>
      <c r="M58" s="70"/>
      <c r="N58" s="70"/>
    </row>
    <row r="59" spans="1:14" s="69" customFormat="1" ht="60.2" customHeight="1" x14ac:dyDescent="0.25">
      <c r="A59" s="64" t="s">
        <v>214</v>
      </c>
      <c r="B59" s="65" t="s">
        <v>230</v>
      </c>
      <c r="C59" s="66">
        <v>80</v>
      </c>
      <c r="D59" s="68">
        <v>3520</v>
      </c>
      <c r="E59" s="68">
        <f t="shared" si="6"/>
        <v>3600</v>
      </c>
      <c r="G59" s="70"/>
      <c r="H59" s="70"/>
      <c r="I59" s="70"/>
      <c r="J59" s="70"/>
      <c r="K59" s="70"/>
      <c r="L59" s="70"/>
      <c r="M59" s="70"/>
      <c r="N59" s="70"/>
    </row>
    <row r="60" spans="1:14" s="69" customFormat="1" ht="61.35" customHeight="1" x14ac:dyDescent="0.25">
      <c r="A60" s="88" t="s">
        <v>196</v>
      </c>
      <c r="B60" s="65" t="s">
        <v>231</v>
      </c>
      <c r="C60" s="66">
        <v>50</v>
      </c>
      <c r="D60" s="68"/>
      <c r="E60" s="68">
        <f t="shared" si="6"/>
        <v>50</v>
      </c>
      <c r="G60" s="70"/>
      <c r="H60" s="70"/>
      <c r="I60" s="70"/>
      <c r="J60" s="70"/>
      <c r="K60" s="70"/>
      <c r="L60" s="70"/>
      <c r="M60" s="70"/>
      <c r="N60" s="70"/>
    </row>
    <row r="61" spans="1:14" s="69" customFormat="1" ht="45.75" customHeight="1" x14ac:dyDescent="0.25">
      <c r="A61" s="64"/>
      <c r="B61" s="65" t="s">
        <v>232</v>
      </c>
      <c r="C61" s="66">
        <v>100</v>
      </c>
      <c r="D61" s="68"/>
      <c r="E61" s="68">
        <f t="shared" si="6"/>
        <v>100</v>
      </c>
      <c r="G61" s="70"/>
      <c r="H61" s="70"/>
      <c r="I61" s="70"/>
      <c r="J61" s="70"/>
      <c r="K61" s="70"/>
      <c r="L61" s="70"/>
      <c r="M61" s="70"/>
      <c r="N61" s="70"/>
    </row>
    <row r="62" spans="1:14" s="69" customFormat="1" ht="46.9" customHeight="1" x14ac:dyDescent="0.25">
      <c r="A62" s="64"/>
      <c r="B62" s="65" t="s">
        <v>233</v>
      </c>
      <c r="C62" s="66">
        <v>50</v>
      </c>
      <c r="D62" s="68"/>
      <c r="E62" s="68">
        <f t="shared" si="6"/>
        <v>50</v>
      </c>
      <c r="G62" s="70"/>
      <c r="H62" s="70"/>
      <c r="I62" s="70"/>
      <c r="J62" s="70"/>
      <c r="K62" s="70"/>
      <c r="L62" s="70"/>
      <c r="M62" s="70"/>
      <c r="N62" s="70"/>
    </row>
    <row r="63" spans="1:14" s="69" customFormat="1" ht="47.45" customHeight="1" x14ac:dyDescent="0.25">
      <c r="A63" s="64"/>
      <c r="B63" s="65" t="s">
        <v>234</v>
      </c>
      <c r="C63" s="66">
        <v>50</v>
      </c>
      <c r="D63" s="68"/>
      <c r="E63" s="68">
        <f t="shared" si="6"/>
        <v>50</v>
      </c>
      <c r="G63" s="70"/>
      <c r="H63" s="70"/>
      <c r="I63" s="70"/>
      <c r="J63" s="70"/>
      <c r="K63" s="70"/>
      <c r="L63" s="70"/>
      <c r="M63" s="70"/>
      <c r="N63" s="70"/>
    </row>
    <row r="64" spans="1:14" s="69" customFormat="1" ht="57.75" customHeight="1" x14ac:dyDescent="0.25">
      <c r="A64" s="64"/>
      <c r="B64" s="65" t="s">
        <v>235</v>
      </c>
      <c r="C64" s="66">
        <v>50</v>
      </c>
      <c r="D64" s="68"/>
      <c r="E64" s="68">
        <f t="shared" si="6"/>
        <v>50</v>
      </c>
      <c r="G64" s="70"/>
      <c r="H64" s="70"/>
      <c r="I64" s="70"/>
      <c r="J64" s="70"/>
      <c r="K64" s="70"/>
      <c r="L64" s="70"/>
      <c r="M64" s="70"/>
      <c r="N64" s="70"/>
    </row>
    <row r="65" spans="1:14" s="69" customFormat="1" ht="17.850000000000001" customHeight="1" x14ac:dyDescent="0.25">
      <c r="A65" s="153" t="s">
        <v>33</v>
      </c>
      <c r="B65" s="153"/>
      <c r="C65" s="82">
        <f>C66+C68</f>
        <v>340</v>
      </c>
      <c r="D65" s="82">
        <f>D66+D68</f>
        <v>0</v>
      </c>
      <c r="E65" s="82">
        <f>E66+E68</f>
        <v>340</v>
      </c>
      <c r="G65" s="70"/>
      <c r="H65" s="70"/>
      <c r="I65" s="70"/>
      <c r="J65" s="70"/>
      <c r="K65" s="70"/>
      <c r="L65" s="70"/>
      <c r="M65" s="70"/>
      <c r="N65" s="70"/>
    </row>
    <row r="66" spans="1:14" s="75" customFormat="1" ht="34.35" customHeight="1" x14ac:dyDescent="0.25">
      <c r="A66" s="59"/>
      <c r="B66" s="60" t="s">
        <v>180</v>
      </c>
      <c r="C66" s="61">
        <f>C67</f>
        <v>290</v>
      </c>
      <c r="D66" s="61">
        <f>D67</f>
        <v>0</v>
      </c>
      <c r="E66" s="61">
        <f>E67</f>
        <v>290</v>
      </c>
      <c r="G66" s="76"/>
      <c r="H66" s="76"/>
      <c r="I66" s="76"/>
      <c r="J66" s="76"/>
      <c r="K66" s="76"/>
      <c r="L66" s="76"/>
      <c r="M66" s="76"/>
      <c r="N66" s="76"/>
    </row>
    <row r="67" spans="1:14" s="69" customFormat="1" ht="31.5" x14ac:dyDescent="0.25">
      <c r="A67" s="64"/>
      <c r="B67" s="89" t="s">
        <v>236</v>
      </c>
      <c r="C67" s="67">
        <v>290</v>
      </c>
      <c r="D67" s="67"/>
      <c r="E67" s="68">
        <f>D67+C67</f>
        <v>290</v>
      </c>
      <c r="G67" s="70"/>
      <c r="H67" s="70"/>
      <c r="I67" s="70"/>
      <c r="J67" s="70"/>
      <c r="K67" s="70"/>
      <c r="L67" s="70"/>
      <c r="M67" s="70"/>
      <c r="N67" s="70"/>
    </row>
    <row r="68" spans="1:14" s="75" customFormat="1" x14ac:dyDescent="0.25">
      <c r="A68" s="59"/>
      <c r="B68" s="74" t="s">
        <v>188</v>
      </c>
      <c r="C68" s="61">
        <f>C69</f>
        <v>50</v>
      </c>
      <c r="D68" s="61">
        <f>D69</f>
        <v>0</v>
      </c>
      <c r="E68" s="61">
        <f>E69</f>
        <v>50</v>
      </c>
      <c r="G68" s="76"/>
      <c r="H68" s="76"/>
      <c r="I68" s="76"/>
      <c r="J68" s="76"/>
      <c r="K68" s="76"/>
      <c r="L68" s="76"/>
      <c r="M68" s="76"/>
      <c r="N68" s="76"/>
    </row>
    <row r="69" spans="1:14" s="69" customFormat="1" ht="48.6" customHeight="1" x14ac:dyDescent="0.25">
      <c r="A69" s="64"/>
      <c r="B69" s="90" t="s">
        <v>237</v>
      </c>
      <c r="C69" s="91">
        <v>50</v>
      </c>
      <c r="D69" s="67"/>
      <c r="E69" s="68">
        <f>D69+C69</f>
        <v>50</v>
      </c>
      <c r="G69" s="70"/>
      <c r="H69" s="70"/>
      <c r="I69" s="70"/>
      <c r="J69" s="70"/>
      <c r="K69" s="70"/>
      <c r="L69" s="70"/>
      <c r="M69" s="70"/>
      <c r="N69" s="70"/>
    </row>
    <row r="70" spans="1:14" s="79" customFormat="1" ht="19.350000000000001" customHeight="1" x14ac:dyDescent="0.25">
      <c r="A70" s="151" t="s">
        <v>152</v>
      </c>
      <c r="B70" s="151"/>
      <c r="C70" s="78">
        <f>C65+C47+C23+C22</f>
        <v>5265.7</v>
      </c>
      <c r="D70" s="78">
        <f>D65+D47+D23+D22</f>
        <v>33885</v>
      </c>
      <c r="E70" s="78">
        <f>E65+E47+E23+E22</f>
        <v>39150.700000000004</v>
      </c>
      <c r="G70" s="80"/>
      <c r="H70" s="80"/>
      <c r="I70" s="80"/>
      <c r="J70" s="80"/>
      <c r="K70" s="80"/>
      <c r="L70" s="80"/>
      <c r="M70" s="80"/>
      <c r="N70" s="80"/>
    </row>
    <row r="71" spans="1:14" ht="17.850000000000001" customHeight="1" x14ac:dyDescent="0.3">
      <c r="A71" s="154" t="s">
        <v>238</v>
      </c>
      <c r="B71" s="154"/>
      <c r="C71" s="154"/>
      <c r="D71" s="154"/>
      <c r="E71" s="154"/>
    </row>
    <row r="72" spans="1:14" ht="17.850000000000001" customHeight="1" x14ac:dyDescent="0.25">
      <c r="A72" s="153" t="s">
        <v>239</v>
      </c>
      <c r="B72" s="153"/>
      <c r="C72" s="153"/>
      <c r="D72" s="68"/>
      <c r="E72" s="82"/>
    </row>
    <row r="73" spans="1:14" s="62" customFormat="1" ht="30.75" customHeight="1" x14ac:dyDescent="0.25">
      <c r="A73" s="92"/>
      <c r="B73" s="60" t="s">
        <v>180</v>
      </c>
      <c r="C73" s="61">
        <f>C74</f>
        <v>610</v>
      </c>
      <c r="D73" s="61">
        <f>D74</f>
        <v>0</v>
      </c>
      <c r="E73" s="61">
        <f>E74</f>
        <v>610</v>
      </c>
      <c r="G73" s="63"/>
      <c r="H73" s="63"/>
      <c r="I73" s="63"/>
      <c r="J73" s="63"/>
      <c r="K73" s="63"/>
      <c r="L73" s="63"/>
      <c r="M73" s="63"/>
      <c r="N73" s="63"/>
    </row>
    <row r="74" spans="1:14" s="72" customFormat="1" ht="17.850000000000001" customHeight="1" x14ac:dyDescent="0.25">
      <c r="A74" s="93" t="s">
        <v>240</v>
      </c>
      <c r="B74" s="94" t="s">
        <v>241</v>
      </c>
      <c r="C74" s="66">
        <v>610</v>
      </c>
      <c r="D74" s="82"/>
      <c r="E74" s="68">
        <f>D74+C74</f>
        <v>610</v>
      </c>
      <c r="G74" s="73"/>
      <c r="H74" s="73"/>
      <c r="I74" s="73"/>
      <c r="J74" s="73"/>
      <c r="K74" s="73"/>
      <c r="L74" s="73"/>
      <c r="M74" s="73"/>
      <c r="N74" s="73"/>
    </row>
    <row r="75" spans="1:14" ht="32.85" customHeight="1" x14ac:dyDescent="0.25">
      <c r="A75" s="153" t="s">
        <v>242</v>
      </c>
      <c r="B75" s="153"/>
      <c r="C75" s="153"/>
      <c r="D75" s="68"/>
      <c r="E75" s="61"/>
    </row>
    <row r="76" spans="1:14" s="75" customFormat="1" ht="33" customHeight="1" x14ac:dyDescent="0.25">
      <c r="A76" s="59"/>
      <c r="B76" s="60" t="s">
        <v>180</v>
      </c>
      <c r="C76" s="61">
        <f>C77+C78</f>
        <v>994</v>
      </c>
      <c r="D76" s="61">
        <f>D77+D78</f>
        <v>0</v>
      </c>
      <c r="E76" s="61">
        <f t="shared" ref="E76:E78" si="7">D76+C76</f>
        <v>994</v>
      </c>
      <c r="G76" s="76"/>
      <c r="H76" s="76"/>
      <c r="I76" s="76"/>
      <c r="J76" s="76"/>
      <c r="K76" s="76"/>
      <c r="L76" s="76"/>
      <c r="M76" s="76"/>
      <c r="N76" s="76"/>
    </row>
    <row r="77" spans="1:14" ht="16.5" customHeight="1" x14ac:dyDescent="0.25">
      <c r="A77" s="93" t="s">
        <v>240</v>
      </c>
      <c r="B77" s="94" t="s">
        <v>243</v>
      </c>
      <c r="C77" s="66">
        <v>294</v>
      </c>
      <c r="D77" s="68"/>
      <c r="E77" s="68">
        <f t="shared" si="7"/>
        <v>294</v>
      </c>
    </row>
    <row r="78" spans="1:14" ht="16.5" customHeight="1" x14ac:dyDescent="0.25">
      <c r="A78" s="93"/>
      <c r="B78" s="94" t="s">
        <v>182</v>
      </c>
      <c r="C78" s="66">
        <v>700</v>
      </c>
      <c r="D78" s="68"/>
      <c r="E78" s="68">
        <f t="shared" si="7"/>
        <v>700</v>
      </c>
    </row>
    <row r="79" spans="1:14" s="75" customFormat="1" x14ac:dyDescent="0.25">
      <c r="A79" s="59"/>
      <c r="B79" s="74" t="s">
        <v>188</v>
      </c>
      <c r="C79" s="61">
        <f>C80+C81+C82</f>
        <v>996.9</v>
      </c>
      <c r="D79" s="61">
        <f>D80+D81+D82</f>
        <v>9600</v>
      </c>
      <c r="E79" s="61">
        <f>E80+E81+E82</f>
        <v>10596.9</v>
      </c>
      <c r="G79" s="76"/>
      <c r="H79" s="76"/>
      <c r="I79" s="76"/>
      <c r="J79" s="76"/>
      <c r="K79" s="76"/>
      <c r="L79" s="76"/>
      <c r="M79" s="76"/>
      <c r="N79" s="76"/>
    </row>
    <row r="80" spans="1:14" ht="34.35" customHeight="1" x14ac:dyDescent="0.25">
      <c r="A80" s="64" t="s">
        <v>244</v>
      </c>
      <c r="B80" s="95" t="s">
        <v>245</v>
      </c>
      <c r="C80" s="66">
        <v>500</v>
      </c>
      <c r="D80" s="68"/>
      <c r="E80" s="68">
        <f t="shared" ref="E80:E82" si="8">D80+C80</f>
        <v>500</v>
      </c>
    </row>
    <row r="81" spans="1:14" ht="43.5" customHeight="1" x14ac:dyDescent="0.25">
      <c r="A81" s="88" t="s">
        <v>246</v>
      </c>
      <c r="B81" s="85" t="s">
        <v>247</v>
      </c>
      <c r="C81" s="66">
        <v>99.9</v>
      </c>
      <c r="D81" s="68">
        <v>9600</v>
      </c>
      <c r="E81" s="68">
        <f t="shared" si="8"/>
        <v>9699.9</v>
      </c>
    </row>
    <row r="82" spans="1:14" ht="34.9" customHeight="1" x14ac:dyDescent="0.25">
      <c r="A82" s="87" t="s">
        <v>244</v>
      </c>
      <c r="B82" s="87" t="s">
        <v>248</v>
      </c>
      <c r="C82" s="66">
        <v>397</v>
      </c>
      <c r="D82" s="66"/>
      <c r="E82" s="68">
        <f t="shared" si="8"/>
        <v>397</v>
      </c>
      <c r="G82" s="51"/>
      <c r="H82" s="51"/>
      <c r="I82" s="51"/>
      <c r="J82" s="51"/>
      <c r="K82" s="51"/>
      <c r="L82" s="51"/>
      <c r="M82" s="51"/>
      <c r="N82" s="51"/>
    </row>
    <row r="83" spans="1:14" ht="17.100000000000001" customHeight="1" x14ac:dyDescent="0.25">
      <c r="A83" s="153" t="s">
        <v>249</v>
      </c>
      <c r="B83" s="153"/>
      <c r="C83" s="153"/>
      <c r="D83" s="68"/>
      <c r="E83" s="61"/>
    </row>
    <row r="84" spans="1:14" s="75" customFormat="1" ht="30.4" customHeight="1" x14ac:dyDescent="0.25">
      <c r="A84" s="59"/>
      <c r="B84" s="60" t="s">
        <v>180</v>
      </c>
      <c r="C84" s="61">
        <f>C85</f>
        <v>554.1</v>
      </c>
      <c r="D84" s="61">
        <f>D85</f>
        <v>0</v>
      </c>
      <c r="E84" s="61">
        <f>E85</f>
        <v>554.1</v>
      </c>
      <c r="G84" s="76"/>
      <c r="H84" s="76"/>
      <c r="I84" s="76"/>
      <c r="J84" s="76"/>
      <c r="K84" s="76"/>
      <c r="L84" s="76"/>
      <c r="M84" s="76"/>
      <c r="N84" s="76"/>
    </row>
    <row r="85" spans="1:14" x14ac:dyDescent="0.25">
      <c r="A85" s="93" t="s">
        <v>240</v>
      </c>
      <c r="B85" s="95" t="s">
        <v>241</v>
      </c>
      <c r="C85" s="66">
        <v>554.1</v>
      </c>
      <c r="D85" s="68"/>
      <c r="E85" s="68">
        <f>D85+C85</f>
        <v>554.1</v>
      </c>
    </row>
    <row r="86" spans="1:14" s="75" customFormat="1" x14ac:dyDescent="0.25">
      <c r="A86" s="59"/>
      <c r="B86" s="74" t="s">
        <v>188</v>
      </c>
      <c r="C86" s="61">
        <f>C87</f>
        <v>40</v>
      </c>
      <c r="D86" s="61">
        <f>D87</f>
        <v>0</v>
      </c>
      <c r="E86" s="61">
        <f>E87</f>
        <v>40</v>
      </c>
      <c r="G86" s="76"/>
      <c r="H86" s="76"/>
      <c r="I86" s="76"/>
      <c r="J86" s="76"/>
      <c r="K86" s="76"/>
      <c r="L86" s="76"/>
      <c r="M86" s="76"/>
      <c r="N86" s="76"/>
    </row>
    <row r="87" spans="1:14" ht="34.9" customHeight="1" x14ac:dyDescent="0.25">
      <c r="A87" s="55" t="s">
        <v>244</v>
      </c>
      <c r="B87" s="95" t="s">
        <v>250</v>
      </c>
      <c r="C87" s="66">
        <v>40</v>
      </c>
      <c r="D87" s="68"/>
      <c r="E87" s="68">
        <f>D87+C87</f>
        <v>40</v>
      </c>
    </row>
    <row r="88" spans="1:14" ht="17.100000000000001" customHeight="1" x14ac:dyDescent="0.25">
      <c r="A88" s="153" t="s">
        <v>251</v>
      </c>
      <c r="B88" s="153"/>
      <c r="C88" s="153"/>
      <c r="D88" s="68"/>
      <c r="E88" s="61"/>
    </row>
    <row r="89" spans="1:14" s="75" customFormat="1" x14ac:dyDescent="0.25">
      <c r="A89" s="96"/>
      <c r="B89" s="74" t="s">
        <v>188</v>
      </c>
      <c r="C89" s="61">
        <f>C90</f>
        <v>370</v>
      </c>
      <c r="D89" s="61">
        <f>D90</f>
        <v>0</v>
      </c>
      <c r="E89" s="61">
        <f>E90</f>
        <v>370</v>
      </c>
      <c r="G89" s="76"/>
      <c r="H89" s="76"/>
      <c r="I89" s="76"/>
      <c r="J89" s="76"/>
      <c r="K89" s="76"/>
      <c r="L89" s="76"/>
      <c r="M89" s="76"/>
      <c r="N89" s="76"/>
    </row>
    <row r="90" spans="1:14" x14ac:dyDescent="0.25">
      <c r="A90" s="55" t="s">
        <v>244</v>
      </c>
      <c r="B90" s="97" t="s">
        <v>252</v>
      </c>
      <c r="C90" s="98">
        <v>370</v>
      </c>
      <c r="D90" s="68"/>
      <c r="E90" s="68">
        <f>D90+C90</f>
        <v>370</v>
      </c>
    </row>
    <row r="91" spans="1:14" ht="21.6" customHeight="1" x14ac:dyDescent="0.25">
      <c r="A91" s="153" t="s">
        <v>253</v>
      </c>
      <c r="B91" s="153"/>
      <c r="C91" s="153"/>
      <c r="D91" s="68"/>
      <c r="E91" s="61"/>
    </row>
    <row r="92" spans="1:14" s="75" customFormat="1" ht="34.5" customHeight="1" x14ac:dyDescent="0.25">
      <c r="A92" s="59"/>
      <c r="B92" s="60" t="s">
        <v>180</v>
      </c>
      <c r="C92" s="61">
        <f>C93</f>
        <v>116.5</v>
      </c>
      <c r="D92" s="61">
        <f>D93</f>
        <v>0</v>
      </c>
      <c r="E92" s="61">
        <f>E93</f>
        <v>116.5</v>
      </c>
      <c r="G92" s="76"/>
      <c r="H92" s="76"/>
      <c r="I92" s="76"/>
      <c r="J92" s="76"/>
      <c r="K92" s="76"/>
      <c r="L92" s="76"/>
      <c r="M92" s="76"/>
      <c r="N92" s="76"/>
    </row>
    <row r="93" spans="1:14" ht="21.6" customHeight="1" x14ac:dyDescent="0.25">
      <c r="A93" s="93" t="s">
        <v>240</v>
      </c>
      <c r="B93" s="94" t="s">
        <v>254</v>
      </c>
      <c r="C93" s="66">
        <v>116.5</v>
      </c>
      <c r="D93" s="68"/>
      <c r="E93" s="68">
        <f>D93+C93</f>
        <v>116.5</v>
      </c>
    </row>
    <row r="94" spans="1:14" s="75" customFormat="1" ht="21.2" customHeight="1" x14ac:dyDescent="0.25">
      <c r="A94" s="59"/>
      <c r="B94" s="74" t="s">
        <v>188</v>
      </c>
      <c r="C94" s="61">
        <f>C95+C96+C97+C98</f>
        <v>941.59999999999991</v>
      </c>
      <c r="D94" s="61">
        <f>D95+D96+D97+D98</f>
        <v>10000</v>
      </c>
      <c r="E94" s="61">
        <f>E95+E96+E97+E98</f>
        <v>10941.6</v>
      </c>
      <c r="G94" s="76"/>
      <c r="H94" s="76"/>
      <c r="I94" s="76"/>
      <c r="J94" s="76"/>
      <c r="K94" s="76"/>
      <c r="L94" s="76"/>
      <c r="M94" s="76"/>
      <c r="N94" s="76"/>
    </row>
    <row r="95" spans="1:14" ht="58.9" customHeight="1" x14ac:dyDescent="0.25">
      <c r="A95" s="64" t="s">
        <v>255</v>
      </c>
      <c r="B95" s="85" t="s">
        <v>256</v>
      </c>
      <c r="C95" s="66">
        <v>364.2</v>
      </c>
      <c r="D95" s="68"/>
      <c r="E95" s="68">
        <f t="shared" ref="E95:E98" si="9">D95+C95</f>
        <v>364.2</v>
      </c>
    </row>
    <row r="96" spans="1:14" ht="31.5" customHeight="1" x14ac:dyDescent="0.25">
      <c r="A96" s="64" t="s">
        <v>255</v>
      </c>
      <c r="B96" s="85" t="s">
        <v>257</v>
      </c>
      <c r="C96" s="66">
        <v>417.4</v>
      </c>
      <c r="D96" s="68"/>
      <c r="E96" s="68">
        <f t="shared" si="9"/>
        <v>417.4</v>
      </c>
    </row>
    <row r="97" spans="1:14" ht="46.35" customHeight="1" x14ac:dyDescent="0.25">
      <c r="A97" s="64" t="s">
        <v>258</v>
      </c>
      <c r="B97" s="85" t="s">
        <v>259</v>
      </c>
      <c r="C97" s="66">
        <v>80</v>
      </c>
      <c r="D97" s="68">
        <v>5350</v>
      </c>
      <c r="E97" s="68">
        <f t="shared" si="9"/>
        <v>5430</v>
      </c>
    </row>
    <row r="98" spans="1:14" ht="62.25" customHeight="1" x14ac:dyDescent="0.25">
      <c r="A98" s="88" t="s">
        <v>246</v>
      </c>
      <c r="B98" s="85" t="s">
        <v>260</v>
      </c>
      <c r="C98" s="66">
        <v>80</v>
      </c>
      <c r="D98" s="68">
        <v>4650</v>
      </c>
      <c r="E98" s="68">
        <f t="shared" si="9"/>
        <v>4730</v>
      </c>
    </row>
    <row r="99" spans="1:14" ht="21.6" customHeight="1" x14ac:dyDescent="0.25">
      <c r="A99" s="153" t="s">
        <v>261</v>
      </c>
      <c r="B99" s="153"/>
      <c r="C99" s="153"/>
      <c r="D99" s="67"/>
      <c r="E99" s="61"/>
    </row>
    <row r="100" spans="1:14" s="75" customFormat="1" ht="35.25" customHeight="1" x14ac:dyDescent="0.25">
      <c r="A100" s="59"/>
      <c r="B100" s="60" t="s">
        <v>180</v>
      </c>
      <c r="C100" s="61">
        <f>C102+C101</f>
        <v>456.8</v>
      </c>
      <c r="D100" s="61">
        <f>D102+D101</f>
        <v>0</v>
      </c>
      <c r="E100" s="61">
        <f>E102+E101</f>
        <v>456.8</v>
      </c>
      <c r="G100" s="76"/>
      <c r="H100" s="76"/>
      <c r="I100" s="76"/>
      <c r="J100" s="76"/>
      <c r="K100" s="76"/>
      <c r="L100" s="76"/>
      <c r="M100" s="76"/>
      <c r="N100" s="76"/>
    </row>
    <row r="101" spans="1:14" ht="31.5" customHeight="1" x14ac:dyDescent="0.25">
      <c r="A101" s="64" t="s">
        <v>255</v>
      </c>
      <c r="B101" s="85" t="s">
        <v>262</v>
      </c>
      <c r="C101" s="66">
        <v>300</v>
      </c>
      <c r="D101" s="68"/>
      <c r="E101" s="68">
        <f t="shared" ref="E101:E102" si="10">D101+C101</f>
        <v>300</v>
      </c>
    </row>
    <row r="102" spans="1:14" ht="21.6" customHeight="1" x14ac:dyDescent="0.25">
      <c r="A102" s="93" t="s">
        <v>240</v>
      </c>
      <c r="B102" s="94" t="s">
        <v>263</v>
      </c>
      <c r="C102" s="66">
        <v>156.80000000000001</v>
      </c>
      <c r="D102" s="68"/>
      <c r="E102" s="68">
        <f t="shared" si="10"/>
        <v>156.80000000000001</v>
      </c>
    </row>
    <row r="103" spans="1:14" s="79" customFormat="1" ht="19.350000000000001" customHeight="1" x14ac:dyDescent="0.25">
      <c r="A103" s="155" t="s">
        <v>152</v>
      </c>
      <c r="B103" s="155" t="e">
        <f>B100+B94+B92+B89+B86+B84+B79+B76+#REF!+#REF!+B73+#REF!</f>
        <v>#VALUE!</v>
      </c>
      <c r="C103" s="78">
        <f>C100+C94+C92+C89+C86+C84+C79+C76+C73</f>
        <v>5079.8999999999996</v>
      </c>
      <c r="D103" s="78">
        <f>D100+D94+D92+D89+D86+D84+D79+D76+D73</f>
        <v>19600</v>
      </c>
      <c r="E103" s="78">
        <f>E100+E94+E92+E89+E86+E84+E79+E76+E73</f>
        <v>24679.9</v>
      </c>
      <c r="G103" s="80"/>
      <c r="H103" s="80"/>
      <c r="I103" s="80"/>
      <c r="J103" s="80"/>
      <c r="K103" s="80"/>
      <c r="L103" s="80"/>
      <c r="M103" s="80"/>
      <c r="N103" s="80"/>
    </row>
    <row r="104" spans="1:14" ht="17.850000000000001" customHeight="1" x14ac:dyDescent="0.3">
      <c r="A104" s="154" t="s">
        <v>264</v>
      </c>
      <c r="B104" s="154"/>
      <c r="C104" s="154"/>
      <c r="D104" s="154"/>
      <c r="E104" s="154"/>
    </row>
    <row r="105" spans="1:14" s="75" customFormat="1" ht="30" customHeight="1" x14ac:dyDescent="0.25">
      <c r="A105" s="92"/>
      <c r="B105" s="60" t="s">
        <v>265</v>
      </c>
      <c r="C105" s="61">
        <f>C106+C107+C108</f>
        <v>376</v>
      </c>
      <c r="D105" s="61">
        <f>D106+D107+D108</f>
        <v>0</v>
      </c>
      <c r="E105" s="61">
        <f>E106+E107+E108</f>
        <v>376</v>
      </c>
      <c r="G105" s="76"/>
      <c r="H105" s="76"/>
      <c r="I105" s="76"/>
      <c r="J105" s="76"/>
      <c r="K105" s="76"/>
      <c r="L105" s="76"/>
      <c r="M105" s="76"/>
      <c r="N105" s="76"/>
    </row>
    <row r="106" spans="1:14" x14ac:dyDescent="0.25">
      <c r="A106" s="64"/>
      <c r="B106" s="99" t="s">
        <v>266</v>
      </c>
      <c r="C106" s="66">
        <v>156</v>
      </c>
      <c r="D106" s="68"/>
      <c r="E106" s="68">
        <f t="shared" ref="E106:E108" si="11">D106+C106</f>
        <v>156</v>
      </c>
    </row>
    <row r="107" spans="1:14" x14ac:dyDescent="0.25">
      <c r="A107" s="64"/>
      <c r="B107" s="99" t="s">
        <v>267</v>
      </c>
      <c r="C107" s="66">
        <v>21</v>
      </c>
      <c r="D107" s="68"/>
      <c r="E107" s="68">
        <f t="shared" si="11"/>
        <v>21</v>
      </c>
    </row>
    <row r="108" spans="1:14" x14ac:dyDescent="0.25">
      <c r="A108" s="64"/>
      <c r="B108" s="100" t="s">
        <v>182</v>
      </c>
      <c r="C108" s="66">
        <v>199</v>
      </c>
      <c r="D108" s="68"/>
      <c r="E108" s="68">
        <f t="shared" si="11"/>
        <v>199</v>
      </c>
    </row>
    <row r="109" spans="1:14" s="75" customFormat="1" x14ac:dyDescent="0.25">
      <c r="A109" s="59"/>
      <c r="B109" s="74" t="s">
        <v>188</v>
      </c>
      <c r="C109" s="101">
        <f>C110+C111+C112</f>
        <v>450</v>
      </c>
      <c r="D109" s="101">
        <f>D110+D111+D112</f>
        <v>0</v>
      </c>
      <c r="E109" s="101">
        <f>E110+E111+E112</f>
        <v>450</v>
      </c>
      <c r="G109" s="76"/>
      <c r="H109" s="76"/>
      <c r="I109" s="76"/>
      <c r="J109" s="76"/>
      <c r="K109" s="76"/>
      <c r="L109" s="76"/>
      <c r="M109" s="76"/>
      <c r="N109" s="76"/>
    </row>
    <row r="110" spans="1:14" s="103" customFormat="1" x14ac:dyDescent="0.25">
      <c r="A110" s="64"/>
      <c r="B110" s="102" t="s">
        <v>268</v>
      </c>
      <c r="C110" s="68">
        <v>100</v>
      </c>
      <c r="D110" s="68"/>
      <c r="E110" s="68">
        <f t="shared" ref="E110:E112" si="12">D110+C110</f>
        <v>100</v>
      </c>
      <c r="G110" s="104"/>
      <c r="H110" s="104"/>
      <c r="I110" s="104"/>
      <c r="J110" s="104"/>
      <c r="K110" s="104"/>
      <c r="L110" s="104"/>
      <c r="M110" s="104"/>
      <c r="N110" s="104"/>
    </row>
    <row r="111" spans="1:14" s="103" customFormat="1" ht="46.35" customHeight="1" x14ac:dyDescent="0.25">
      <c r="A111" s="64"/>
      <c r="B111" s="102" t="s">
        <v>269</v>
      </c>
      <c r="C111" s="68">
        <v>250</v>
      </c>
      <c r="D111" s="68"/>
      <c r="E111" s="68">
        <f t="shared" si="12"/>
        <v>250</v>
      </c>
      <c r="G111" s="104"/>
      <c r="H111" s="104"/>
      <c r="I111" s="104"/>
      <c r="J111" s="104"/>
      <c r="K111" s="104"/>
      <c r="L111" s="104"/>
      <c r="M111" s="104"/>
      <c r="N111" s="104"/>
    </row>
    <row r="112" spans="1:14" ht="73.900000000000006" customHeight="1" x14ac:dyDescent="0.25">
      <c r="A112" s="64"/>
      <c r="B112" s="77" t="s">
        <v>270</v>
      </c>
      <c r="C112" s="66">
        <v>100</v>
      </c>
      <c r="D112" s="68"/>
      <c r="E112" s="68">
        <f t="shared" si="12"/>
        <v>100</v>
      </c>
    </row>
    <row r="113" spans="1:14" s="79" customFormat="1" ht="19.350000000000001" customHeight="1" x14ac:dyDescent="0.25">
      <c r="A113" s="151" t="s">
        <v>152</v>
      </c>
      <c r="B113" s="151"/>
      <c r="C113" s="78">
        <f>C109+C105</f>
        <v>826</v>
      </c>
      <c r="D113" s="78">
        <f>D109+D105</f>
        <v>0</v>
      </c>
      <c r="E113" s="78">
        <f>E109+E105</f>
        <v>826</v>
      </c>
      <c r="G113" s="80"/>
      <c r="H113" s="80"/>
      <c r="I113" s="80"/>
      <c r="J113" s="80"/>
      <c r="K113" s="80"/>
      <c r="L113" s="80"/>
      <c r="M113" s="80"/>
      <c r="N113" s="80"/>
    </row>
    <row r="114" spans="1:14" ht="19.5" customHeight="1" x14ac:dyDescent="0.3">
      <c r="A114" s="150" t="s">
        <v>271</v>
      </c>
      <c r="B114" s="150"/>
      <c r="C114" s="150"/>
      <c r="D114" s="150"/>
      <c r="E114" s="150"/>
    </row>
    <row r="115" spans="1:14" x14ac:dyDescent="0.25">
      <c r="A115" s="64"/>
      <c r="B115" s="100" t="s">
        <v>154</v>
      </c>
      <c r="C115" s="66">
        <v>19.5</v>
      </c>
      <c r="D115" s="68"/>
      <c r="E115" s="68">
        <f>D115+C115</f>
        <v>19.5</v>
      </c>
    </row>
    <row r="116" spans="1:14" s="79" customFormat="1" ht="19.350000000000001" customHeight="1" x14ac:dyDescent="0.25">
      <c r="A116" s="151" t="s">
        <v>152</v>
      </c>
      <c r="B116" s="151"/>
      <c r="C116" s="78">
        <f>C115</f>
        <v>19.5</v>
      </c>
      <c r="D116" s="78">
        <f>D115</f>
        <v>0</v>
      </c>
      <c r="E116" s="78">
        <f>E115</f>
        <v>19.5</v>
      </c>
      <c r="G116" s="80"/>
      <c r="H116" s="80"/>
      <c r="I116" s="80"/>
      <c r="J116" s="80"/>
      <c r="K116" s="80"/>
      <c r="L116" s="80"/>
      <c r="M116" s="80"/>
      <c r="N116" s="80"/>
    </row>
    <row r="117" spans="1:14" s="105" customFormat="1" ht="18.600000000000001" customHeight="1" x14ac:dyDescent="0.3">
      <c r="A117" s="150" t="s">
        <v>272</v>
      </c>
      <c r="B117" s="150"/>
      <c r="C117" s="150"/>
      <c r="D117" s="150"/>
      <c r="E117" s="150"/>
      <c r="G117" s="106"/>
      <c r="H117" s="106"/>
      <c r="I117" s="106"/>
      <c r="J117" s="106"/>
      <c r="K117" s="106"/>
      <c r="L117" s="106"/>
      <c r="M117" s="106"/>
      <c r="N117" s="106"/>
    </row>
    <row r="118" spans="1:14" ht="17.850000000000001" customHeight="1" x14ac:dyDescent="0.25">
      <c r="A118" s="153" t="s">
        <v>70</v>
      </c>
      <c r="B118" s="153"/>
      <c r="C118" s="153"/>
      <c r="D118" s="153"/>
      <c r="E118" s="153"/>
    </row>
    <row r="119" spans="1:14" ht="30" customHeight="1" x14ac:dyDescent="0.25">
      <c r="A119" s="59"/>
      <c r="B119" s="60" t="s">
        <v>180</v>
      </c>
      <c r="C119" s="107">
        <f>C120</f>
        <v>180</v>
      </c>
      <c r="D119" s="107">
        <f>D120</f>
        <v>0</v>
      </c>
      <c r="E119" s="107">
        <f>E120</f>
        <v>180</v>
      </c>
    </row>
    <row r="120" spans="1:14" x14ac:dyDescent="0.25">
      <c r="A120" s="64"/>
      <c r="B120" s="65" t="s">
        <v>273</v>
      </c>
      <c r="C120" s="68">
        <v>180</v>
      </c>
      <c r="D120" s="68"/>
      <c r="E120" s="68">
        <f>C120+D120</f>
        <v>180</v>
      </c>
    </row>
    <row r="121" spans="1:14" s="75" customFormat="1" x14ac:dyDescent="0.25">
      <c r="A121" s="59"/>
      <c r="B121" s="74" t="s">
        <v>188</v>
      </c>
      <c r="C121" s="61">
        <f>C122+C123</f>
        <v>920</v>
      </c>
      <c r="D121" s="61">
        <f>D122+D123</f>
        <v>0</v>
      </c>
      <c r="E121" s="61">
        <f>E122+E123</f>
        <v>920</v>
      </c>
      <c r="G121" s="76"/>
      <c r="H121" s="76"/>
      <c r="I121" s="76"/>
      <c r="J121" s="76"/>
      <c r="K121" s="76"/>
      <c r="L121" s="76"/>
      <c r="M121" s="76"/>
      <c r="N121" s="76"/>
    </row>
    <row r="122" spans="1:14" ht="33.75" customHeight="1" x14ac:dyDescent="0.25">
      <c r="A122" s="64" t="s">
        <v>274</v>
      </c>
      <c r="B122" s="108" t="s">
        <v>275</v>
      </c>
      <c r="C122" s="66">
        <v>800</v>
      </c>
      <c r="D122" s="68"/>
      <c r="E122" s="68">
        <f t="shared" ref="E122:E123" si="13">D122+C122</f>
        <v>800</v>
      </c>
    </row>
    <row r="123" spans="1:14" ht="45.75" customHeight="1" x14ac:dyDescent="0.25">
      <c r="A123" s="64" t="s">
        <v>196</v>
      </c>
      <c r="B123" s="108" t="s">
        <v>276</v>
      </c>
      <c r="C123" s="66">
        <v>120</v>
      </c>
      <c r="D123" s="68"/>
      <c r="E123" s="68">
        <f t="shared" si="13"/>
        <v>120</v>
      </c>
    </row>
    <row r="124" spans="1:14" s="83" customFormat="1" x14ac:dyDescent="0.25">
      <c r="A124" s="59"/>
      <c r="B124" s="109" t="s">
        <v>69</v>
      </c>
      <c r="C124" s="82">
        <f>C121</f>
        <v>920</v>
      </c>
      <c r="D124" s="82">
        <f>D121</f>
        <v>0</v>
      </c>
      <c r="E124" s="82">
        <f>E121</f>
        <v>920</v>
      </c>
      <c r="G124" s="84"/>
      <c r="H124" s="84"/>
      <c r="I124" s="84"/>
      <c r="J124" s="84"/>
      <c r="K124" s="84"/>
      <c r="L124" s="84"/>
      <c r="M124" s="84"/>
      <c r="N124" s="84"/>
    </row>
    <row r="125" spans="1:14" s="83" customFormat="1" ht="17.850000000000001" customHeight="1" x14ac:dyDescent="0.25">
      <c r="A125" s="153" t="s">
        <v>77</v>
      </c>
      <c r="B125" s="153"/>
      <c r="C125" s="153"/>
      <c r="D125" s="153"/>
      <c r="E125" s="153">
        <f t="shared" ref="E125:E126" si="14">D125+C125</f>
        <v>0</v>
      </c>
      <c r="G125" s="84"/>
      <c r="H125" s="84"/>
      <c r="I125" s="84"/>
      <c r="J125" s="84"/>
      <c r="K125" s="84"/>
      <c r="L125" s="84"/>
      <c r="M125" s="84"/>
      <c r="N125" s="84"/>
    </row>
    <row r="126" spans="1:14" s="103" customFormat="1" ht="45.75" customHeight="1" x14ac:dyDescent="0.25">
      <c r="A126" s="64" t="s">
        <v>274</v>
      </c>
      <c r="B126" s="85" t="s">
        <v>277</v>
      </c>
      <c r="C126" s="66">
        <v>100</v>
      </c>
      <c r="D126" s="68"/>
      <c r="E126" s="68">
        <f t="shared" si="14"/>
        <v>100</v>
      </c>
      <c r="G126" s="104"/>
      <c r="H126" s="104"/>
      <c r="I126" s="104"/>
      <c r="J126" s="104"/>
      <c r="K126" s="104"/>
      <c r="L126" s="104"/>
      <c r="M126" s="104"/>
      <c r="N126" s="104"/>
    </row>
    <row r="127" spans="1:14" s="83" customFormat="1" x14ac:dyDescent="0.25">
      <c r="A127" s="59"/>
      <c r="B127" s="109" t="s">
        <v>69</v>
      </c>
      <c r="C127" s="82">
        <f>C126</f>
        <v>100</v>
      </c>
      <c r="D127" s="82">
        <f>D126</f>
        <v>0</v>
      </c>
      <c r="E127" s="82">
        <f>E126</f>
        <v>100</v>
      </c>
      <c r="G127" s="84"/>
      <c r="H127" s="84"/>
      <c r="I127" s="84"/>
      <c r="J127" s="84"/>
      <c r="K127" s="84"/>
      <c r="L127" s="84"/>
      <c r="M127" s="84"/>
      <c r="N127" s="84"/>
    </row>
    <row r="128" spans="1:14" ht="17.850000000000001" customHeight="1" x14ac:dyDescent="0.25">
      <c r="A128" s="153" t="s">
        <v>81</v>
      </c>
      <c r="B128" s="153"/>
      <c r="C128" s="153"/>
      <c r="D128" s="153"/>
      <c r="E128" s="153">
        <f t="shared" ref="E128:E129" si="15">D128+C128</f>
        <v>0</v>
      </c>
    </row>
    <row r="129" spans="1:14" ht="32.1" customHeight="1" x14ac:dyDescent="0.25">
      <c r="A129" s="64" t="s">
        <v>278</v>
      </c>
      <c r="B129" s="87" t="s">
        <v>279</v>
      </c>
      <c r="C129" s="66">
        <v>1500</v>
      </c>
      <c r="D129" s="68">
        <v>10890</v>
      </c>
      <c r="E129" s="68">
        <f t="shared" si="15"/>
        <v>12390</v>
      </c>
    </row>
    <row r="130" spans="1:14" x14ac:dyDescent="0.25">
      <c r="A130" s="64"/>
      <c r="B130" s="109" t="s">
        <v>69</v>
      </c>
      <c r="C130" s="82">
        <f>C129</f>
        <v>1500</v>
      </c>
      <c r="D130" s="82">
        <f>D129</f>
        <v>10890</v>
      </c>
      <c r="E130" s="82">
        <f>E129</f>
        <v>12390</v>
      </c>
    </row>
    <row r="131" spans="1:14" s="79" customFormat="1" ht="21.4" customHeight="1" x14ac:dyDescent="0.25">
      <c r="A131" s="151" t="s">
        <v>152</v>
      </c>
      <c r="B131" s="151"/>
      <c r="C131" s="78">
        <f>C130+C127+C124</f>
        <v>2520</v>
      </c>
      <c r="D131" s="78">
        <f>D130+D127+D124</f>
        <v>10890</v>
      </c>
      <c r="E131" s="78">
        <f>E130+E127+E124</f>
        <v>13410</v>
      </c>
      <c r="G131" s="80"/>
      <c r="H131" s="80"/>
      <c r="I131" s="80"/>
      <c r="J131" s="80"/>
      <c r="K131" s="80"/>
      <c r="L131" s="80"/>
      <c r="M131" s="80"/>
      <c r="N131" s="80"/>
    </row>
    <row r="132" spans="1:14" ht="22.35" customHeight="1" x14ac:dyDescent="0.3">
      <c r="A132" s="150" t="s">
        <v>280</v>
      </c>
      <c r="B132" s="150"/>
      <c r="C132" s="150"/>
      <c r="D132" s="150"/>
      <c r="E132" s="150"/>
    </row>
    <row r="133" spans="1:14" ht="33.200000000000003" customHeight="1" x14ac:dyDescent="0.25">
      <c r="A133" s="64" t="s">
        <v>281</v>
      </c>
      <c r="B133" s="95" t="s">
        <v>90</v>
      </c>
      <c r="C133" s="66">
        <v>3980</v>
      </c>
      <c r="D133" s="68"/>
      <c r="E133" s="68">
        <f t="shared" ref="E133:E178" si="16">D133+C133</f>
        <v>3980</v>
      </c>
    </row>
    <row r="134" spans="1:14" x14ac:dyDescent="0.25">
      <c r="A134" s="64" t="s">
        <v>274</v>
      </c>
      <c r="B134" s="110" t="s">
        <v>282</v>
      </c>
      <c r="C134" s="66">
        <v>696.18700000000001</v>
      </c>
      <c r="D134" s="68"/>
      <c r="E134" s="68">
        <f t="shared" si="16"/>
        <v>696.18700000000001</v>
      </c>
    </row>
    <row r="135" spans="1:14" x14ac:dyDescent="0.25">
      <c r="A135" s="64"/>
      <c r="B135" s="65" t="s">
        <v>92</v>
      </c>
      <c r="C135" s="66">
        <v>1000</v>
      </c>
      <c r="D135" s="68"/>
      <c r="E135" s="68">
        <f t="shared" si="16"/>
        <v>1000</v>
      </c>
    </row>
    <row r="136" spans="1:14" x14ac:dyDescent="0.25">
      <c r="A136" s="64"/>
      <c r="B136" s="95" t="s">
        <v>93</v>
      </c>
      <c r="C136" s="66">
        <v>1000</v>
      </c>
      <c r="D136" s="68"/>
      <c r="E136" s="68">
        <f t="shared" si="16"/>
        <v>1000</v>
      </c>
    </row>
    <row r="137" spans="1:14" ht="32.65" customHeight="1" x14ac:dyDescent="0.25">
      <c r="A137" s="64" t="s">
        <v>283</v>
      </c>
      <c r="B137" s="85" t="s">
        <v>284</v>
      </c>
      <c r="C137" s="66">
        <v>2009.4</v>
      </c>
      <c r="D137" s="68"/>
      <c r="E137" s="68">
        <f t="shared" si="16"/>
        <v>2009.4</v>
      </c>
    </row>
    <row r="138" spans="1:14" ht="33.75" customHeight="1" x14ac:dyDescent="0.25">
      <c r="A138" s="64" t="s">
        <v>285</v>
      </c>
      <c r="B138" s="85" t="s">
        <v>286</v>
      </c>
      <c r="C138" s="66">
        <v>350</v>
      </c>
      <c r="D138" s="68"/>
      <c r="E138" s="68">
        <f t="shared" si="16"/>
        <v>350</v>
      </c>
    </row>
    <row r="139" spans="1:14" x14ac:dyDescent="0.25">
      <c r="A139" s="64" t="s">
        <v>287</v>
      </c>
      <c r="B139" s="85" t="s">
        <v>288</v>
      </c>
      <c r="C139" s="66">
        <v>2000</v>
      </c>
      <c r="D139" s="68"/>
      <c r="E139" s="68">
        <f t="shared" si="16"/>
        <v>2000</v>
      </c>
    </row>
    <row r="140" spans="1:14" ht="31.5" customHeight="1" x14ac:dyDescent="0.25">
      <c r="A140" s="64" t="s">
        <v>196</v>
      </c>
      <c r="B140" s="85" t="s">
        <v>289</v>
      </c>
      <c r="C140" s="66">
        <v>1000</v>
      </c>
      <c r="D140" s="68"/>
      <c r="E140" s="68">
        <f t="shared" si="16"/>
        <v>1000</v>
      </c>
    </row>
    <row r="141" spans="1:14" ht="31.5" customHeight="1" x14ac:dyDescent="0.25">
      <c r="A141" s="64"/>
      <c r="B141" s="111" t="s">
        <v>290</v>
      </c>
      <c r="C141" s="66">
        <v>500</v>
      </c>
      <c r="D141" s="68"/>
      <c r="E141" s="68">
        <f t="shared" si="16"/>
        <v>500</v>
      </c>
    </row>
    <row r="142" spans="1:14" x14ac:dyDescent="0.25">
      <c r="A142" s="64" t="s">
        <v>281</v>
      </c>
      <c r="B142" s="85" t="s">
        <v>106</v>
      </c>
      <c r="C142" s="68">
        <v>18628</v>
      </c>
      <c r="D142" s="68"/>
      <c r="E142" s="68">
        <f t="shared" si="16"/>
        <v>18628</v>
      </c>
    </row>
    <row r="143" spans="1:14" x14ac:dyDescent="0.25">
      <c r="A143" s="64" t="s">
        <v>196</v>
      </c>
      <c r="B143" s="97" t="s">
        <v>291</v>
      </c>
      <c r="C143" s="68">
        <v>200</v>
      </c>
      <c r="D143" s="68"/>
      <c r="E143" s="68">
        <f t="shared" si="16"/>
        <v>200</v>
      </c>
    </row>
    <row r="144" spans="1:14" ht="32.65" customHeight="1" x14ac:dyDescent="0.25">
      <c r="A144" s="87"/>
      <c r="B144" s="85" t="s">
        <v>292</v>
      </c>
      <c r="C144" s="68">
        <v>97</v>
      </c>
      <c r="D144" s="66"/>
      <c r="E144" s="68">
        <f t="shared" si="16"/>
        <v>97</v>
      </c>
      <c r="G144" s="51"/>
      <c r="H144" s="51"/>
      <c r="I144" s="51"/>
      <c r="J144" s="51"/>
      <c r="K144" s="51"/>
      <c r="L144" s="51"/>
      <c r="M144" s="51"/>
      <c r="N144" s="51"/>
    </row>
    <row r="145" spans="1:14" ht="32.65" customHeight="1" x14ac:dyDescent="0.25">
      <c r="A145" s="87"/>
      <c r="B145" s="85" t="s">
        <v>293</v>
      </c>
      <c r="C145" s="68">
        <v>200.6</v>
      </c>
      <c r="D145" s="66"/>
      <c r="E145" s="68">
        <f t="shared" si="16"/>
        <v>200.6</v>
      </c>
      <c r="G145" s="51"/>
      <c r="H145" s="51"/>
      <c r="I145" s="51"/>
      <c r="J145" s="51"/>
      <c r="K145" s="51"/>
      <c r="L145" s="51"/>
      <c r="M145" s="51"/>
      <c r="N145" s="51"/>
    </row>
    <row r="146" spans="1:14" ht="54.75" customHeight="1" x14ac:dyDescent="0.25">
      <c r="A146" s="87"/>
      <c r="B146" s="85" t="s">
        <v>294</v>
      </c>
      <c r="C146" s="68">
        <v>297</v>
      </c>
      <c r="D146" s="66">
        <v>2673</v>
      </c>
      <c r="E146" s="68">
        <f t="shared" si="16"/>
        <v>2970</v>
      </c>
      <c r="G146" s="51"/>
      <c r="H146" s="51"/>
      <c r="I146" s="51"/>
      <c r="J146" s="51"/>
      <c r="K146" s="51"/>
      <c r="L146" s="51"/>
      <c r="M146" s="51"/>
      <c r="N146" s="51"/>
    </row>
    <row r="147" spans="1:14" s="103" customFormat="1" x14ac:dyDescent="0.25">
      <c r="A147" s="64"/>
      <c r="B147" s="71" t="s">
        <v>295</v>
      </c>
      <c r="C147" s="68">
        <v>200</v>
      </c>
      <c r="D147" s="68"/>
      <c r="E147" s="68">
        <f t="shared" si="16"/>
        <v>200</v>
      </c>
      <c r="G147" s="104"/>
      <c r="H147" s="104"/>
      <c r="I147" s="104"/>
      <c r="J147" s="104"/>
      <c r="K147" s="104"/>
      <c r="L147" s="104"/>
      <c r="M147" s="104"/>
      <c r="N147" s="104"/>
    </row>
    <row r="148" spans="1:14" s="103" customFormat="1" ht="31.5" x14ac:dyDescent="0.25">
      <c r="A148" s="64" t="s">
        <v>296</v>
      </c>
      <c r="B148" s="71" t="s">
        <v>297</v>
      </c>
      <c r="C148" s="68">
        <v>581.6</v>
      </c>
      <c r="D148" s="68">
        <v>2113.3000000000002</v>
      </c>
      <c r="E148" s="68">
        <f t="shared" si="16"/>
        <v>2694.9</v>
      </c>
      <c r="G148" s="104"/>
      <c r="H148" s="104"/>
      <c r="I148" s="104"/>
      <c r="J148" s="104"/>
      <c r="K148" s="104"/>
      <c r="L148" s="104"/>
      <c r="M148" s="104"/>
      <c r="N148" s="104"/>
    </row>
    <row r="149" spans="1:14" s="103" customFormat="1" ht="33.75" customHeight="1" x14ac:dyDescent="0.25">
      <c r="A149" s="64" t="s">
        <v>298</v>
      </c>
      <c r="B149" s="97" t="s">
        <v>299</v>
      </c>
      <c r="C149" s="68">
        <v>50</v>
      </c>
      <c r="D149" s="68"/>
      <c r="E149" s="68">
        <f t="shared" si="16"/>
        <v>50</v>
      </c>
      <c r="G149" s="104"/>
      <c r="H149" s="104"/>
      <c r="I149" s="104"/>
      <c r="J149" s="104"/>
      <c r="K149" s="104"/>
      <c r="L149" s="104"/>
      <c r="M149" s="104"/>
      <c r="N149" s="104"/>
    </row>
    <row r="150" spans="1:14" s="103" customFormat="1" ht="33.75" customHeight="1" x14ac:dyDescent="0.25">
      <c r="A150" s="64" t="s">
        <v>298</v>
      </c>
      <c r="B150" s="97" t="s">
        <v>300</v>
      </c>
      <c r="C150" s="68">
        <v>50</v>
      </c>
      <c r="D150" s="68"/>
      <c r="E150" s="68">
        <f t="shared" si="16"/>
        <v>50</v>
      </c>
      <c r="G150" s="104"/>
      <c r="H150" s="104"/>
      <c r="I150" s="104"/>
      <c r="J150" s="104"/>
      <c r="K150" s="104"/>
      <c r="L150" s="104"/>
      <c r="M150" s="104"/>
      <c r="N150" s="104"/>
    </row>
    <row r="151" spans="1:14" s="103" customFormat="1" ht="48" customHeight="1" x14ac:dyDescent="0.25">
      <c r="A151" s="64" t="s">
        <v>298</v>
      </c>
      <c r="B151" s="97" t="s">
        <v>301</v>
      </c>
      <c r="C151" s="68">
        <v>50</v>
      </c>
      <c r="D151" s="68"/>
      <c r="E151" s="68">
        <f t="shared" si="16"/>
        <v>50</v>
      </c>
      <c r="G151" s="104"/>
      <c r="H151" s="104"/>
      <c r="I151" s="104"/>
      <c r="J151" s="104"/>
      <c r="K151" s="104"/>
      <c r="L151" s="104"/>
      <c r="M151" s="104"/>
      <c r="N151" s="104"/>
    </row>
    <row r="152" spans="1:14" s="103" customFormat="1" ht="46.35" customHeight="1" x14ac:dyDescent="0.25">
      <c r="A152" s="64" t="s">
        <v>302</v>
      </c>
      <c r="B152" s="85" t="s">
        <v>303</v>
      </c>
      <c r="C152" s="66">
        <v>250</v>
      </c>
      <c r="D152" s="68"/>
      <c r="E152" s="68">
        <f t="shared" si="16"/>
        <v>250</v>
      </c>
      <c r="G152" s="104"/>
      <c r="H152" s="104"/>
      <c r="I152" s="104"/>
      <c r="J152" s="104"/>
      <c r="K152" s="104"/>
      <c r="L152" s="104"/>
      <c r="M152" s="104"/>
      <c r="N152" s="104"/>
    </row>
    <row r="153" spans="1:14" s="103" customFormat="1" ht="46.35" customHeight="1" x14ac:dyDescent="0.25">
      <c r="A153" s="64" t="s">
        <v>302</v>
      </c>
      <c r="B153" s="85" t="s">
        <v>304</v>
      </c>
      <c r="C153" s="66">
        <v>300</v>
      </c>
      <c r="D153" s="68"/>
      <c r="E153" s="68">
        <f t="shared" si="16"/>
        <v>300</v>
      </c>
      <c r="G153" s="104"/>
      <c r="H153" s="104"/>
      <c r="I153" s="104"/>
      <c r="J153" s="104"/>
      <c r="K153" s="104"/>
      <c r="L153" s="104"/>
      <c r="M153" s="104"/>
      <c r="N153" s="104"/>
    </row>
    <row r="154" spans="1:14" s="103" customFormat="1" ht="33.75" customHeight="1" x14ac:dyDescent="0.25">
      <c r="A154" s="64" t="s">
        <v>305</v>
      </c>
      <c r="B154" s="112" t="s">
        <v>306</v>
      </c>
      <c r="C154" s="66">
        <v>120</v>
      </c>
      <c r="D154" s="68"/>
      <c r="E154" s="68">
        <f t="shared" si="16"/>
        <v>120</v>
      </c>
      <c r="G154" s="104"/>
      <c r="H154" s="104"/>
      <c r="I154" s="104"/>
      <c r="J154" s="104"/>
      <c r="K154" s="104"/>
      <c r="L154" s="104"/>
      <c r="M154" s="104"/>
      <c r="N154" s="104"/>
    </row>
    <row r="155" spans="1:14" s="103" customFormat="1" ht="33.200000000000003" customHeight="1" x14ac:dyDescent="0.25">
      <c r="A155" s="64" t="s">
        <v>302</v>
      </c>
      <c r="B155" s="87" t="s">
        <v>307</v>
      </c>
      <c r="C155" s="66">
        <v>77.3</v>
      </c>
      <c r="D155" s="68"/>
      <c r="E155" s="68">
        <f t="shared" si="16"/>
        <v>77.3</v>
      </c>
      <c r="G155" s="104"/>
      <c r="H155" s="104"/>
      <c r="I155" s="104"/>
      <c r="J155" s="104"/>
      <c r="K155" s="104"/>
      <c r="L155" s="104"/>
      <c r="M155" s="104"/>
      <c r="N155" s="104"/>
    </row>
    <row r="156" spans="1:14" s="103" customFormat="1" ht="32.65" customHeight="1" x14ac:dyDescent="0.25">
      <c r="A156" s="64" t="s">
        <v>302</v>
      </c>
      <c r="B156" s="87" t="s">
        <v>308</v>
      </c>
      <c r="C156" s="66">
        <v>34.200000000000003</v>
      </c>
      <c r="D156" s="68"/>
      <c r="E156" s="68">
        <f t="shared" si="16"/>
        <v>34.200000000000003</v>
      </c>
      <c r="G156" s="104"/>
      <c r="H156" s="104"/>
      <c r="I156" s="104"/>
      <c r="J156" s="104"/>
      <c r="K156" s="104"/>
      <c r="L156" s="104"/>
      <c r="M156" s="104"/>
      <c r="N156" s="104"/>
    </row>
    <row r="157" spans="1:14" s="103" customFormat="1" ht="45.75" customHeight="1" x14ac:dyDescent="0.25">
      <c r="A157" s="64" t="s">
        <v>296</v>
      </c>
      <c r="B157" s="112" t="s">
        <v>309</v>
      </c>
      <c r="C157" s="66">
        <v>40</v>
      </c>
      <c r="D157" s="68"/>
      <c r="E157" s="68">
        <f t="shared" si="16"/>
        <v>40</v>
      </c>
      <c r="G157" s="104"/>
      <c r="H157" s="104"/>
      <c r="I157" s="104"/>
      <c r="J157" s="104"/>
      <c r="K157" s="104"/>
      <c r="L157" s="104"/>
      <c r="M157" s="104"/>
      <c r="N157" s="104"/>
    </row>
    <row r="158" spans="1:14" s="103" customFormat="1" ht="44.65" customHeight="1" x14ac:dyDescent="0.25">
      <c r="A158" s="64" t="s">
        <v>296</v>
      </c>
      <c r="B158" s="113" t="s">
        <v>310</v>
      </c>
      <c r="C158" s="66">
        <v>40</v>
      </c>
      <c r="D158" s="68"/>
      <c r="E158" s="68">
        <f t="shared" si="16"/>
        <v>40</v>
      </c>
      <c r="G158" s="104"/>
      <c r="H158" s="104"/>
      <c r="I158" s="104"/>
      <c r="J158" s="104"/>
      <c r="K158" s="104"/>
      <c r="L158" s="104"/>
      <c r="M158" s="104"/>
      <c r="N158" s="104"/>
    </row>
    <row r="159" spans="1:14" s="103" customFormat="1" ht="45.2" customHeight="1" x14ac:dyDescent="0.25">
      <c r="A159" s="64" t="s">
        <v>296</v>
      </c>
      <c r="B159" s="112" t="s">
        <v>311</v>
      </c>
      <c r="C159" s="66">
        <v>31.9</v>
      </c>
      <c r="D159" s="68"/>
      <c r="E159" s="68">
        <f t="shared" si="16"/>
        <v>31.9</v>
      </c>
      <c r="G159" s="104"/>
      <c r="H159" s="104"/>
      <c r="I159" s="104"/>
      <c r="J159" s="104"/>
      <c r="K159" s="104"/>
      <c r="L159" s="104"/>
      <c r="M159" s="104"/>
      <c r="N159" s="104"/>
    </row>
    <row r="160" spans="1:14" s="103" customFormat="1" ht="45.2" customHeight="1" x14ac:dyDescent="0.25">
      <c r="A160" s="64" t="s">
        <v>296</v>
      </c>
      <c r="B160" s="112" t="s">
        <v>312</v>
      </c>
      <c r="C160" s="66">
        <v>8.1</v>
      </c>
      <c r="D160" s="68"/>
      <c r="E160" s="68">
        <f t="shared" si="16"/>
        <v>8.1</v>
      </c>
      <c r="G160" s="104"/>
      <c r="H160" s="104"/>
      <c r="I160" s="104"/>
      <c r="J160" s="104"/>
      <c r="K160" s="104"/>
      <c r="L160" s="104"/>
      <c r="M160" s="104"/>
      <c r="N160" s="104"/>
    </row>
    <row r="161" spans="1:14" s="103" customFormat="1" ht="44.1" customHeight="1" x14ac:dyDescent="0.25">
      <c r="A161" s="64" t="s">
        <v>296</v>
      </c>
      <c r="B161" s="112" t="s">
        <v>313</v>
      </c>
      <c r="C161" s="66">
        <v>40</v>
      </c>
      <c r="D161" s="68"/>
      <c r="E161" s="68">
        <f t="shared" si="16"/>
        <v>40</v>
      </c>
      <c r="G161" s="104"/>
      <c r="H161" s="104"/>
      <c r="I161" s="104"/>
      <c r="J161" s="104"/>
      <c r="K161" s="104"/>
      <c r="L161" s="104"/>
      <c r="M161" s="104"/>
      <c r="N161" s="104"/>
    </row>
    <row r="162" spans="1:14" s="103" customFormat="1" ht="30.95" customHeight="1" x14ac:dyDescent="0.25">
      <c r="A162" s="64" t="s">
        <v>296</v>
      </c>
      <c r="B162" s="112" t="s">
        <v>314</v>
      </c>
      <c r="C162" s="66">
        <v>50</v>
      </c>
      <c r="D162" s="68">
        <v>7500</v>
      </c>
      <c r="E162" s="68">
        <f t="shared" si="16"/>
        <v>7550</v>
      </c>
      <c r="G162" s="104"/>
      <c r="H162" s="104"/>
      <c r="I162" s="104"/>
      <c r="J162" s="104"/>
      <c r="K162" s="104"/>
      <c r="L162" s="104"/>
      <c r="M162" s="104"/>
      <c r="N162" s="104"/>
    </row>
    <row r="163" spans="1:14" s="103" customFormat="1" ht="30.95" customHeight="1" x14ac:dyDescent="0.25">
      <c r="A163" s="64" t="s">
        <v>305</v>
      </c>
      <c r="B163" s="112" t="s">
        <v>315</v>
      </c>
      <c r="C163" s="66">
        <v>200</v>
      </c>
      <c r="D163" s="68"/>
      <c r="E163" s="68">
        <f t="shared" si="16"/>
        <v>200</v>
      </c>
      <c r="G163" s="104"/>
      <c r="H163" s="104"/>
      <c r="I163" s="104"/>
      <c r="J163" s="104"/>
      <c r="K163" s="104"/>
      <c r="L163" s="104"/>
      <c r="M163" s="104"/>
      <c r="N163" s="104"/>
    </row>
    <row r="164" spans="1:14" s="103" customFormat="1" ht="45.75" customHeight="1" x14ac:dyDescent="0.25">
      <c r="A164" s="64" t="s">
        <v>305</v>
      </c>
      <c r="B164" s="112" t="s">
        <v>316</v>
      </c>
      <c r="C164" s="66">
        <v>50</v>
      </c>
      <c r="D164" s="68"/>
      <c r="E164" s="68">
        <f t="shared" si="16"/>
        <v>50</v>
      </c>
      <c r="G164" s="104"/>
      <c r="H164" s="104"/>
      <c r="I164" s="104"/>
      <c r="J164" s="104"/>
      <c r="K164" s="104"/>
      <c r="L164" s="104"/>
      <c r="M164" s="104"/>
      <c r="N164" s="104"/>
    </row>
    <row r="165" spans="1:14" s="103" customFormat="1" ht="31.5" customHeight="1" x14ac:dyDescent="0.25">
      <c r="A165" s="64" t="s">
        <v>305</v>
      </c>
      <c r="B165" s="112" t="s">
        <v>317</v>
      </c>
      <c r="C165" s="66">
        <v>250</v>
      </c>
      <c r="D165" s="68"/>
      <c r="E165" s="68">
        <f t="shared" si="16"/>
        <v>250</v>
      </c>
      <c r="G165" s="104"/>
      <c r="H165" s="104"/>
      <c r="I165" s="104"/>
      <c r="J165" s="104"/>
      <c r="K165" s="104"/>
      <c r="L165" s="104"/>
      <c r="M165" s="104"/>
      <c r="N165" s="104"/>
    </row>
    <row r="166" spans="1:14" s="103" customFormat="1" ht="31.5" customHeight="1" x14ac:dyDescent="0.25">
      <c r="A166" s="64" t="s">
        <v>305</v>
      </c>
      <c r="B166" s="112" t="s">
        <v>318</v>
      </c>
      <c r="C166" s="66">
        <v>500</v>
      </c>
      <c r="D166" s="68"/>
      <c r="E166" s="68">
        <f t="shared" si="16"/>
        <v>500</v>
      </c>
      <c r="G166" s="104"/>
      <c r="H166" s="104"/>
      <c r="I166" s="104"/>
      <c r="J166" s="104"/>
      <c r="K166" s="104"/>
      <c r="L166" s="104"/>
      <c r="M166" s="104"/>
      <c r="N166" s="104"/>
    </row>
    <row r="167" spans="1:14" s="103" customFormat="1" ht="43.5" customHeight="1" x14ac:dyDescent="0.25">
      <c r="A167" s="64" t="s">
        <v>296</v>
      </c>
      <c r="B167" s="114" t="s">
        <v>319</v>
      </c>
      <c r="C167" s="66">
        <v>380</v>
      </c>
      <c r="D167" s="68">
        <v>4050</v>
      </c>
      <c r="E167" s="68">
        <f t="shared" si="16"/>
        <v>4430</v>
      </c>
      <c r="G167" s="104"/>
      <c r="H167" s="104"/>
      <c r="I167" s="104"/>
      <c r="J167" s="104"/>
      <c r="K167" s="104"/>
      <c r="L167" s="104"/>
      <c r="M167" s="104"/>
      <c r="N167" s="104"/>
    </row>
    <row r="168" spans="1:14" s="103" customFormat="1" ht="67.150000000000006" customHeight="1" x14ac:dyDescent="0.25">
      <c r="A168" s="64" t="s">
        <v>296</v>
      </c>
      <c r="B168" s="71" t="s">
        <v>320</v>
      </c>
      <c r="C168" s="66">
        <v>700</v>
      </c>
      <c r="D168" s="68">
        <v>6299</v>
      </c>
      <c r="E168" s="68">
        <f t="shared" si="16"/>
        <v>6999</v>
      </c>
      <c r="G168" s="104"/>
      <c r="H168" s="104"/>
      <c r="I168" s="104"/>
      <c r="J168" s="104"/>
      <c r="K168" s="104"/>
      <c r="L168" s="104"/>
      <c r="M168" s="104"/>
      <c r="N168" s="104"/>
    </row>
    <row r="169" spans="1:14" s="103" customFormat="1" ht="62.1" customHeight="1" x14ac:dyDescent="0.25">
      <c r="A169" s="64" t="s">
        <v>296</v>
      </c>
      <c r="B169" s="71" t="s">
        <v>321</v>
      </c>
      <c r="C169" s="66">
        <v>450</v>
      </c>
      <c r="D169" s="68">
        <v>4500</v>
      </c>
      <c r="E169" s="68">
        <f t="shared" si="16"/>
        <v>4950</v>
      </c>
      <c r="G169" s="104"/>
      <c r="H169" s="104"/>
      <c r="I169" s="104"/>
      <c r="J169" s="104"/>
      <c r="K169" s="104"/>
      <c r="L169" s="104"/>
      <c r="M169" s="104"/>
      <c r="N169" s="104"/>
    </row>
    <row r="170" spans="1:14" s="103" customFormat="1" ht="62.1" customHeight="1" x14ac:dyDescent="0.25">
      <c r="A170" s="64" t="s">
        <v>296</v>
      </c>
      <c r="B170" s="71" t="s">
        <v>322</v>
      </c>
      <c r="C170" s="66">
        <v>530</v>
      </c>
      <c r="D170" s="68">
        <v>5400</v>
      </c>
      <c r="E170" s="68">
        <f t="shared" si="16"/>
        <v>5930</v>
      </c>
      <c r="G170" s="104"/>
      <c r="H170" s="104"/>
      <c r="I170" s="104"/>
      <c r="J170" s="104"/>
      <c r="K170" s="104"/>
      <c r="L170" s="104"/>
      <c r="M170" s="104"/>
      <c r="N170" s="104"/>
    </row>
    <row r="171" spans="1:14" s="103" customFormat="1" ht="75.599999999999994" customHeight="1" x14ac:dyDescent="0.25">
      <c r="A171" s="64"/>
      <c r="B171" s="71" t="s">
        <v>323</v>
      </c>
      <c r="C171" s="66">
        <v>250</v>
      </c>
      <c r="D171" s="68">
        <v>2250</v>
      </c>
      <c r="E171" s="68">
        <f t="shared" si="16"/>
        <v>2500</v>
      </c>
      <c r="G171" s="104"/>
      <c r="H171" s="104"/>
      <c r="I171" s="104"/>
      <c r="J171" s="104"/>
      <c r="K171" s="104"/>
      <c r="L171" s="104"/>
      <c r="M171" s="104"/>
      <c r="N171" s="104"/>
    </row>
    <row r="172" spans="1:14" s="103" customFormat="1" ht="63.2" customHeight="1" x14ac:dyDescent="0.25">
      <c r="A172" s="64"/>
      <c r="B172" s="71" t="s">
        <v>324</v>
      </c>
      <c r="C172" s="66">
        <v>50</v>
      </c>
      <c r="D172" s="68">
        <v>450</v>
      </c>
      <c r="E172" s="68">
        <f t="shared" si="16"/>
        <v>500</v>
      </c>
      <c r="G172" s="104"/>
      <c r="H172" s="104"/>
      <c r="I172" s="104"/>
      <c r="J172" s="104"/>
      <c r="K172" s="104"/>
      <c r="L172" s="104"/>
      <c r="M172" s="104"/>
      <c r="N172" s="104"/>
    </row>
    <row r="173" spans="1:14" s="103" customFormat="1" ht="62.1" customHeight="1" x14ac:dyDescent="0.25">
      <c r="A173" s="64"/>
      <c r="B173" s="71" t="s">
        <v>325</v>
      </c>
      <c r="C173" s="66">
        <v>200</v>
      </c>
      <c r="D173" s="68">
        <v>1800</v>
      </c>
      <c r="E173" s="68">
        <f t="shared" si="16"/>
        <v>2000</v>
      </c>
      <c r="G173" s="104"/>
      <c r="H173" s="104"/>
      <c r="I173" s="104"/>
      <c r="J173" s="104"/>
      <c r="K173" s="104"/>
      <c r="L173" s="104"/>
      <c r="M173" s="104"/>
      <c r="N173" s="104"/>
    </row>
    <row r="174" spans="1:14" s="103" customFormat="1" ht="32.65" customHeight="1" x14ac:dyDescent="0.25">
      <c r="A174" s="64" t="s">
        <v>285</v>
      </c>
      <c r="B174" s="71" t="s">
        <v>326</v>
      </c>
      <c r="C174" s="66">
        <v>60</v>
      </c>
      <c r="D174" s="68"/>
      <c r="E174" s="68">
        <f t="shared" si="16"/>
        <v>60</v>
      </c>
      <c r="G174" s="104"/>
      <c r="H174" s="104"/>
      <c r="I174" s="104"/>
      <c r="J174" s="104"/>
      <c r="K174" s="104"/>
      <c r="L174" s="104"/>
      <c r="M174" s="104"/>
      <c r="N174" s="104"/>
    </row>
    <row r="175" spans="1:14" s="103" customFormat="1" ht="43.5" customHeight="1" x14ac:dyDescent="0.25">
      <c r="A175" s="64" t="s">
        <v>281</v>
      </c>
      <c r="B175" s="85" t="s">
        <v>327</v>
      </c>
      <c r="C175" s="68">
        <v>70</v>
      </c>
      <c r="D175" s="68">
        <v>6300</v>
      </c>
      <c r="E175" s="68">
        <f t="shared" si="16"/>
        <v>6370</v>
      </c>
      <c r="G175" s="104"/>
      <c r="H175" s="104"/>
      <c r="I175" s="104"/>
      <c r="J175" s="104"/>
      <c r="K175" s="104"/>
      <c r="L175" s="104"/>
      <c r="M175" s="104"/>
      <c r="N175" s="104"/>
    </row>
    <row r="176" spans="1:14" s="103" customFormat="1" ht="45.2" customHeight="1" x14ac:dyDescent="0.25">
      <c r="A176" s="64" t="s">
        <v>281</v>
      </c>
      <c r="B176" s="114" t="s">
        <v>328</v>
      </c>
      <c r="C176" s="66"/>
      <c r="D176" s="68">
        <v>23695</v>
      </c>
      <c r="E176" s="68">
        <f t="shared" si="16"/>
        <v>23695</v>
      </c>
      <c r="G176" s="104"/>
      <c r="H176" s="104"/>
      <c r="I176" s="104"/>
      <c r="J176" s="104"/>
      <c r="K176" s="104"/>
      <c r="L176" s="104"/>
      <c r="M176" s="104"/>
      <c r="N176" s="104"/>
    </row>
    <row r="177" spans="1:14" s="103" customFormat="1" ht="46.9" customHeight="1" x14ac:dyDescent="0.25">
      <c r="A177" s="64"/>
      <c r="B177" s="87" t="s">
        <v>329</v>
      </c>
      <c r="C177" s="66"/>
      <c r="D177" s="68">
        <v>9000</v>
      </c>
      <c r="E177" s="68">
        <f t="shared" si="16"/>
        <v>9000</v>
      </c>
      <c r="G177" s="104"/>
      <c r="H177" s="104"/>
      <c r="I177" s="104"/>
      <c r="J177" s="104"/>
      <c r="K177" s="104"/>
      <c r="L177" s="104"/>
      <c r="M177" s="104"/>
      <c r="N177" s="104"/>
    </row>
    <row r="178" spans="1:14" s="103" customFormat="1" ht="21" customHeight="1" x14ac:dyDescent="0.25">
      <c r="A178" s="115"/>
      <c r="B178" s="116" t="s">
        <v>195</v>
      </c>
      <c r="C178" s="66">
        <v>519.20000000000005</v>
      </c>
      <c r="D178" s="68"/>
      <c r="E178" s="68">
        <f t="shared" si="16"/>
        <v>519.20000000000005</v>
      </c>
      <c r="G178" s="104"/>
      <c r="H178" s="104"/>
      <c r="I178" s="104"/>
      <c r="J178" s="104"/>
      <c r="K178" s="104"/>
      <c r="L178" s="104"/>
      <c r="M178" s="104"/>
      <c r="N178" s="104"/>
    </row>
    <row r="179" spans="1:14" s="79" customFormat="1" ht="19.350000000000001" customHeight="1" x14ac:dyDescent="0.25">
      <c r="A179" s="151" t="s">
        <v>152</v>
      </c>
      <c r="B179" s="151"/>
      <c r="C179" s="78">
        <f>SUM(C133:C178)</f>
        <v>38090.486999999994</v>
      </c>
      <c r="D179" s="78">
        <f>SUM(D133:D178)</f>
        <v>76030.3</v>
      </c>
      <c r="E179" s="78">
        <f>SUM(E133:E178)</f>
        <v>114120.787</v>
      </c>
      <c r="G179" s="80"/>
      <c r="H179" s="80"/>
      <c r="I179" s="80"/>
      <c r="J179" s="80"/>
      <c r="K179" s="80"/>
      <c r="L179" s="80"/>
      <c r="M179" s="80"/>
      <c r="N179" s="80"/>
    </row>
    <row r="180" spans="1:14" ht="17.850000000000001" customHeight="1" x14ac:dyDescent="0.3">
      <c r="A180" s="150" t="s">
        <v>330</v>
      </c>
      <c r="B180" s="150"/>
      <c r="C180" s="150"/>
      <c r="D180" s="150"/>
      <c r="E180" s="150"/>
    </row>
    <row r="181" spans="1:14" s="75" customFormat="1" ht="30.4" customHeight="1" x14ac:dyDescent="0.25">
      <c r="A181" s="59"/>
      <c r="B181" s="60" t="s">
        <v>180</v>
      </c>
      <c r="C181" s="61">
        <f>C182+C183</f>
        <v>41</v>
      </c>
      <c r="D181" s="61">
        <f>D182+D183</f>
        <v>0</v>
      </c>
      <c r="E181" s="61">
        <f>E182+E183</f>
        <v>41</v>
      </c>
      <c r="G181" s="76"/>
      <c r="H181" s="76"/>
      <c r="I181" s="76"/>
      <c r="J181" s="76"/>
      <c r="K181" s="76"/>
      <c r="L181" s="76"/>
      <c r="M181" s="76"/>
      <c r="N181" s="76"/>
    </row>
    <row r="182" spans="1:14" x14ac:dyDescent="0.25">
      <c r="A182" s="64"/>
      <c r="B182" s="117" t="s">
        <v>331</v>
      </c>
      <c r="C182" s="66">
        <v>26</v>
      </c>
      <c r="D182" s="68"/>
      <c r="E182" s="68">
        <f t="shared" ref="E182:E183" si="17">D182+C182</f>
        <v>26</v>
      </c>
    </row>
    <row r="183" spans="1:14" x14ac:dyDescent="0.25">
      <c r="A183" s="64"/>
      <c r="B183" s="65" t="s">
        <v>332</v>
      </c>
      <c r="C183" s="66">
        <v>15</v>
      </c>
      <c r="D183" s="68"/>
      <c r="E183" s="68">
        <f t="shared" si="17"/>
        <v>15</v>
      </c>
    </row>
    <row r="184" spans="1:14" ht="17.850000000000001" customHeight="1" x14ac:dyDescent="0.25">
      <c r="A184" s="153" t="s">
        <v>130</v>
      </c>
      <c r="B184" s="153"/>
      <c r="C184" s="153"/>
      <c r="D184" s="153"/>
      <c r="E184" s="153"/>
    </row>
    <row r="185" spans="1:14" s="75" customFormat="1" ht="30" customHeight="1" x14ac:dyDescent="0.25">
      <c r="A185" s="59"/>
      <c r="B185" s="60" t="s">
        <v>180</v>
      </c>
      <c r="C185" s="61">
        <f>C186+C187</f>
        <v>88</v>
      </c>
      <c r="D185" s="61">
        <f>D186+D187</f>
        <v>0</v>
      </c>
      <c r="E185" s="61">
        <f>E186+E187</f>
        <v>88</v>
      </c>
      <c r="G185" s="76"/>
      <c r="H185" s="76"/>
      <c r="I185" s="76"/>
      <c r="J185" s="76"/>
      <c r="K185" s="76"/>
      <c r="L185" s="76"/>
      <c r="M185" s="76"/>
      <c r="N185" s="76"/>
    </row>
    <row r="186" spans="1:14" x14ac:dyDescent="0.25">
      <c r="A186" s="64" t="s">
        <v>274</v>
      </c>
      <c r="B186" s="117" t="s">
        <v>333</v>
      </c>
      <c r="C186" s="66">
        <v>80</v>
      </c>
      <c r="D186" s="68"/>
      <c r="E186" s="68">
        <f t="shared" ref="E186:E187" si="18">D186+C186</f>
        <v>80</v>
      </c>
    </row>
    <row r="187" spans="1:14" x14ac:dyDescent="0.25">
      <c r="A187" s="64" t="s">
        <v>274</v>
      </c>
      <c r="B187" s="65" t="s">
        <v>334</v>
      </c>
      <c r="C187" s="66">
        <v>8</v>
      </c>
      <c r="D187" s="68"/>
      <c r="E187" s="68">
        <f t="shared" si="18"/>
        <v>8</v>
      </c>
    </row>
    <row r="188" spans="1:14" x14ac:dyDescent="0.25">
      <c r="A188" s="64"/>
      <c r="B188" s="74" t="s">
        <v>188</v>
      </c>
      <c r="C188" s="101">
        <f>C189+C190</f>
        <v>79.95</v>
      </c>
      <c r="D188" s="101">
        <f>D189+D190</f>
        <v>0</v>
      </c>
      <c r="E188" s="101">
        <f>E189+E190</f>
        <v>79.95</v>
      </c>
    </row>
    <row r="189" spans="1:14" ht="31.5" x14ac:dyDescent="0.25">
      <c r="A189" s="64"/>
      <c r="B189" s="65" t="s">
        <v>335</v>
      </c>
      <c r="C189" s="66">
        <v>50</v>
      </c>
      <c r="D189" s="68"/>
      <c r="E189" s="68">
        <f t="shared" ref="E189:E190" si="19">C189+D189</f>
        <v>50</v>
      </c>
    </row>
    <row r="190" spans="1:14" x14ac:dyDescent="0.25">
      <c r="A190" s="64"/>
      <c r="B190" s="65" t="s">
        <v>195</v>
      </c>
      <c r="C190" s="66">
        <v>29.95</v>
      </c>
      <c r="D190" s="68"/>
      <c r="E190" s="68">
        <f t="shared" si="19"/>
        <v>29.95</v>
      </c>
    </row>
    <row r="191" spans="1:14" ht="17.850000000000001" customHeight="1" x14ac:dyDescent="0.25">
      <c r="A191" s="153" t="s">
        <v>134</v>
      </c>
      <c r="B191" s="153"/>
      <c r="C191" s="153"/>
      <c r="D191" s="153"/>
      <c r="E191" s="153"/>
    </row>
    <row r="192" spans="1:14" s="75" customFormat="1" ht="35.25" customHeight="1" x14ac:dyDescent="0.25">
      <c r="A192" s="59"/>
      <c r="B192" s="60" t="s">
        <v>180</v>
      </c>
      <c r="C192" s="61">
        <f>C193+C194</f>
        <v>79</v>
      </c>
      <c r="D192" s="61">
        <f>D193+D194</f>
        <v>0</v>
      </c>
      <c r="E192" s="61">
        <f>E193+E194</f>
        <v>79</v>
      </c>
      <c r="G192" s="76"/>
      <c r="H192" s="76"/>
      <c r="I192" s="76"/>
      <c r="J192" s="76"/>
      <c r="K192" s="76"/>
      <c r="L192" s="76"/>
      <c r="M192" s="76"/>
      <c r="N192" s="76"/>
    </row>
    <row r="193" spans="1:14" s="69" customFormat="1" x14ac:dyDescent="0.25">
      <c r="A193" s="64" t="s">
        <v>274</v>
      </c>
      <c r="B193" s="85" t="s">
        <v>336</v>
      </c>
      <c r="C193" s="66">
        <v>9</v>
      </c>
      <c r="D193" s="68"/>
      <c r="E193" s="68">
        <f t="shared" ref="E193:E194" si="20">D193+C193</f>
        <v>9</v>
      </c>
      <c r="G193" s="70"/>
      <c r="H193" s="70"/>
      <c r="I193" s="70"/>
      <c r="J193" s="70"/>
      <c r="K193" s="70"/>
      <c r="L193" s="70"/>
      <c r="M193" s="70"/>
      <c r="N193" s="70"/>
    </row>
    <row r="194" spans="1:14" s="69" customFormat="1" x14ac:dyDescent="0.25">
      <c r="A194" s="64" t="s">
        <v>274</v>
      </c>
      <c r="B194" s="85" t="s">
        <v>337</v>
      </c>
      <c r="C194" s="66">
        <v>70</v>
      </c>
      <c r="D194" s="68"/>
      <c r="E194" s="68">
        <f t="shared" si="20"/>
        <v>70</v>
      </c>
      <c r="G194" s="70"/>
      <c r="H194" s="70"/>
      <c r="I194" s="70"/>
      <c r="J194" s="70"/>
      <c r="K194" s="70"/>
      <c r="L194" s="70"/>
      <c r="M194" s="70"/>
      <c r="N194" s="70"/>
    </row>
    <row r="195" spans="1:14" s="75" customFormat="1" x14ac:dyDescent="0.25">
      <c r="A195" s="59"/>
      <c r="B195" s="74" t="s">
        <v>188</v>
      </c>
      <c r="C195" s="101">
        <f>C196+C197</f>
        <v>84.7</v>
      </c>
      <c r="D195" s="101">
        <f>D196+D197</f>
        <v>0</v>
      </c>
      <c r="E195" s="101">
        <f>E196+E197</f>
        <v>84.7</v>
      </c>
      <c r="G195" s="76"/>
      <c r="H195" s="76"/>
      <c r="I195" s="76"/>
      <c r="J195" s="76"/>
      <c r="K195" s="76"/>
      <c r="L195" s="76"/>
      <c r="M195" s="76"/>
      <c r="N195" s="76"/>
    </row>
    <row r="196" spans="1:14" s="69" customFormat="1" x14ac:dyDescent="0.25">
      <c r="A196" s="64" t="s">
        <v>274</v>
      </c>
      <c r="B196" s="85" t="s">
        <v>338</v>
      </c>
      <c r="C196" s="68">
        <v>20</v>
      </c>
      <c r="D196" s="68"/>
      <c r="E196" s="68">
        <f t="shared" ref="E196:E197" si="21">D196+C196</f>
        <v>20</v>
      </c>
      <c r="G196" s="70"/>
      <c r="H196" s="70"/>
      <c r="I196" s="70"/>
      <c r="J196" s="70"/>
      <c r="K196" s="70"/>
      <c r="L196" s="70"/>
      <c r="M196" s="70"/>
      <c r="N196" s="70"/>
    </row>
    <row r="197" spans="1:14" s="69" customFormat="1" ht="49.15" customHeight="1" x14ac:dyDescent="0.25">
      <c r="A197" s="64" t="s">
        <v>196</v>
      </c>
      <c r="B197" s="97" t="s">
        <v>339</v>
      </c>
      <c r="C197" s="68">
        <v>64.7</v>
      </c>
      <c r="D197" s="68"/>
      <c r="E197" s="68">
        <f t="shared" si="21"/>
        <v>64.7</v>
      </c>
      <c r="G197" s="70"/>
      <c r="H197" s="70"/>
      <c r="I197" s="70"/>
      <c r="J197" s="70"/>
      <c r="K197" s="70"/>
      <c r="L197" s="70"/>
      <c r="M197" s="70"/>
      <c r="N197" s="70"/>
    </row>
    <row r="198" spans="1:14" ht="17.850000000000001" customHeight="1" x14ac:dyDescent="0.25">
      <c r="A198" s="153" t="s">
        <v>139</v>
      </c>
      <c r="B198" s="153"/>
      <c r="C198" s="153"/>
      <c r="D198" s="153"/>
      <c r="E198" s="153"/>
    </row>
    <row r="199" spans="1:14" s="75" customFormat="1" ht="32.65" customHeight="1" x14ac:dyDescent="0.25">
      <c r="A199" s="59"/>
      <c r="B199" s="60" t="s">
        <v>180</v>
      </c>
      <c r="C199" s="61">
        <f>C200+C201+C202</f>
        <v>80</v>
      </c>
      <c r="D199" s="61">
        <f>D200+D201+D202</f>
        <v>0</v>
      </c>
      <c r="E199" s="61">
        <f>E200+E201+E202</f>
        <v>80</v>
      </c>
      <c r="G199" s="76"/>
      <c r="H199" s="76"/>
      <c r="I199" s="76"/>
      <c r="J199" s="76"/>
      <c r="K199" s="76"/>
      <c r="L199" s="76"/>
      <c r="M199" s="76"/>
      <c r="N199" s="76"/>
    </row>
    <row r="200" spans="1:14" s="69" customFormat="1" x14ac:dyDescent="0.25">
      <c r="A200" s="64" t="s">
        <v>274</v>
      </c>
      <c r="B200" s="65" t="s">
        <v>340</v>
      </c>
      <c r="C200" s="66">
        <v>20</v>
      </c>
      <c r="D200" s="68"/>
      <c r="E200" s="68">
        <f t="shared" ref="E200:E202" si="22">D200+C200</f>
        <v>20</v>
      </c>
      <c r="G200" s="70"/>
      <c r="H200" s="70"/>
      <c r="I200" s="70"/>
      <c r="J200" s="70"/>
      <c r="K200" s="70"/>
      <c r="L200" s="70"/>
      <c r="M200" s="70"/>
      <c r="N200" s="70"/>
    </row>
    <row r="201" spans="1:14" s="69" customFormat="1" x14ac:dyDescent="0.25">
      <c r="A201" s="64" t="s">
        <v>274</v>
      </c>
      <c r="B201" s="65" t="s">
        <v>341</v>
      </c>
      <c r="C201" s="66">
        <v>13</v>
      </c>
      <c r="D201" s="68"/>
      <c r="E201" s="68">
        <f t="shared" si="22"/>
        <v>13</v>
      </c>
      <c r="G201" s="70"/>
      <c r="H201" s="70"/>
      <c r="I201" s="70"/>
      <c r="J201" s="70"/>
      <c r="K201" s="70"/>
      <c r="L201" s="70"/>
      <c r="M201" s="70"/>
      <c r="N201" s="70"/>
    </row>
    <row r="202" spans="1:14" s="69" customFormat="1" ht="33.200000000000003" customHeight="1" x14ac:dyDescent="0.25">
      <c r="A202" s="64" t="s">
        <v>274</v>
      </c>
      <c r="B202" s="65" t="s">
        <v>342</v>
      </c>
      <c r="C202" s="66">
        <v>47</v>
      </c>
      <c r="D202" s="68"/>
      <c r="E202" s="68">
        <f t="shared" si="22"/>
        <v>47</v>
      </c>
      <c r="G202" s="70"/>
      <c r="H202" s="70"/>
      <c r="I202" s="70"/>
      <c r="J202" s="70"/>
      <c r="K202" s="70"/>
      <c r="L202" s="70"/>
      <c r="M202" s="70"/>
      <c r="N202" s="70"/>
    </row>
    <row r="203" spans="1:14" s="75" customFormat="1" x14ac:dyDescent="0.25">
      <c r="A203" s="59"/>
      <c r="B203" s="74" t="s">
        <v>188</v>
      </c>
      <c r="C203" s="101">
        <f>C204+C205+C206</f>
        <v>720</v>
      </c>
      <c r="D203" s="101">
        <f>D204+D205+D206</f>
        <v>18400</v>
      </c>
      <c r="E203" s="101">
        <f>E204+E205+E206</f>
        <v>19120</v>
      </c>
      <c r="G203" s="76"/>
      <c r="H203" s="76"/>
      <c r="I203" s="76"/>
      <c r="J203" s="76"/>
      <c r="K203" s="76"/>
      <c r="L203" s="76"/>
      <c r="M203" s="76"/>
      <c r="N203" s="76"/>
    </row>
    <row r="204" spans="1:14" s="69" customFormat="1" ht="20.100000000000001" customHeight="1" x14ac:dyDescent="0.25">
      <c r="A204" s="64" t="s">
        <v>274</v>
      </c>
      <c r="B204" s="65" t="s">
        <v>343</v>
      </c>
      <c r="C204" s="66">
        <v>530</v>
      </c>
      <c r="D204" s="68"/>
      <c r="E204" s="68">
        <f t="shared" ref="E204:E207" si="23">D204+C204</f>
        <v>530</v>
      </c>
      <c r="G204" s="70"/>
      <c r="H204" s="70"/>
      <c r="I204" s="70"/>
      <c r="J204" s="70"/>
      <c r="K204" s="70"/>
      <c r="L204" s="70"/>
      <c r="M204" s="70"/>
      <c r="N204" s="70"/>
    </row>
    <row r="205" spans="1:14" s="69" customFormat="1" ht="33.6" customHeight="1" x14ac:dyDescent="0.25">
      <c r="A205" s="64" t="s">
        <v>274</v>
      </c>
      <c r="B205" s="65" t="s">
        <v>344</v>
      </c>
      <c r="C205" s="66">
        <v>100</v>
      </c>
      <c r="D205" s="68"/>
      <c r="E205" s="68">
        <f t="shared" si="23"/>
        <v>100</v>
      </c>
      <c r="G205" s="70"/>
      <c r="H205" s="70"/>
      <c r="I205" s="70"/>
      <c r="J205" s="70"/>
      <c r="K205" s="70"/>
      <c r="L205" s="70"/>
      <c r="M205" s="70"/>
      <c r="N205" s="70"/>
    </row>
    <row r="206" spans="1:14" ht="45.2" customHeight="1" x14ac:dyDescent="0.25">
      <c r="A206" s="88" t="s">
        <v>345</v>
      </c>
      <c r="B206" s="85" t="s">
        <v>346</v>
      </c>
      <c r="C206" s="66">
        <v>90</v>
      </c>
      <c r="D206" s="68">
        <v>18400</v>
      </c>
      <c r="E206" s="68">
        <f t="shared" si="23"/>
        <v>18490</v>
      </c>
    </row>
    <row r="207" spans="1:14" s="83" customFormat="1" ht="20.25" customHeight="1" x14ac:dyDescent="0.25">
      <c r="A207" s="118"/>
      <c r="B207" s="119" t="s">
        <v>195</v>
      </c>
      <c r="C207" s="120">
        <v>35</v>
      </c>
      <c r="D207" s="82"/>
      <c r="E207" s="82">
        <f t="shared" si="23"/>
        <v>35</v>
      </c>
      <c r="G207" s="84"/>
      <c r="H207" s="84"/>
      <c r="I207" s="84"/>
      <c r="J207" s="84"/>
      <c r="K207" s="84"/>
      <c r="L207" s="84"/>
      <c r="M207" s="84"/>
      <c r="N207" s="84"/>
    </row>
    <row r="208" spans="1:14" ht="17.850000000000001" customHeight="1" x14ac:dyDescent="0.25">
      <c r="A208" s="153" t="s">
        <v>347</v>
      </c>
      <c r="B208" s="153"/>
      <c r="C208" s="153"/>
      <c r="D208" s="153"/>
      <c r="E208" s="153"/>
    </row>
    <row r="209" spans="1:14" s="75" customFormat="1" ht="32.65" customHeight="1" x14ac:dyDescent="0.25">
      <c r="A209" s="59"/>
      <c r="B209" s="60" t="s">
        <v>180</v>
      </c>
      <c r="C209" s="61">
        <f>C210</f>
        <v>27</v>
      </c>
      <c r="D209" s="61">
        <f>D210</f>
        <v>0</v>
      </c>
      <c r="E209" s="61">
        <f>E210</f>
        <v>27</v>
      </c>
      <c r="G209" s="76"/>
      <c r="H209" s="76"/>
      <c r="I209" s="76"/>
      <c r="J209" s="76"/>
      <c r="K209" s="76"/>
      <c r="L209" s="76"/>
      <c r="M209" s="76"/>
      <c r="N209" s="76"/>
    </row>
    <row r="210" spans="1:14" s="69" customFormat="1" x14ac:dyDescent="0.25">
      <c r="A210" s="64"/>
      <c r="B210" s="65" t="s">
        <v>348</v>
      </c>
      <c r="C210" s="66">
        <v>27</v>
      </c>
      <c r="D210" s="68"/>
      <c r="E210" s="68">
        <f>D210+C210</f>
        <v>27</v>
      </c>
      <c r="G210" s="70"/>
      <c r="H210" s="70"/>
      <c r="I210" s="70"/>
      <c r="J210" s="70"/>
      <c r="K210" s="70"/>
      <c r="L210" s="70"/>
      <c r="M210" s="70"/>
      <c r="N210" s="70"/>
    </row>
    <row r="211" spans="1:14" s="83" customFormat="1" ht="15.95" customHeight="1" x14ac:dyDescent="0.25">
      <c r="A211" s="59"/>
      <c r="B211" s="121" t="s">
        <v>188</v>
      </c>
      <c r="C211" s="82">
        <f>C212+C213+C214+C215</f>
        <v>765</v>
      </c>
      <c r="D211" s="82">
        <f>D212+D213+D214+D215</f>
        <v>1315</v>
      </c>
      <c r="E211" s="82">
        <f>E212+E213+E214+E215</f>
        <v>2080</v>
      </c>
      <c r="G211" s="84"/>
      <c r="H211" s="84"/>
      <c r="I211" s="84"/>
      <c r="J211" s="84"/>
      <c r="K211" s="84"/>
      <c r="L211" s="84"/>
      <c r="M211" s="84"/>
      <c r="N211" s="84"/>
    </row>
    <row r="212" spans="1:14" s="69" customFormat="1" x14ac:dyDescent="0.25">
      <c r="A212" s="64" t="s">
        <v>274</v>
      </c>
      <c r="B212" s="87" t="s">
        <v>349</v>
      </c>
      <c r="C212" s="66">
        <v>250</v>
      </c>
      <c r="D212" s="68"/>
      <c r="E212" s="68">
        <f t="shared" ref="E212:E215" si="24">D212+C212</f>
        <v>250</v>
      </c>
      <c r="G212" s="70"/>
      <c r="H212" s="70"/>
      <c r="I212" s="70"/>
      <c r="J212" s="70"/>
      <c r="K212" s="70"/>
      <c r="L212" s="70"/>
      <c r="M212" s="70"/>
      <c r="N212" s="70"/>
    </row>
    <row r="213" spans="1:14" s="69" customFormat="1" x14ac:dyDescent="0.25">
      <c r="A213" s="64" t="s">
        <v>274</v>
      </c>
      <c r="B213" s="65" t="s">
        <v>350</v>
      </c>
      <c r="C213" s="66">
        <v>180</v>
      </c>
      <c r="D213" s="68"/>
      <c r="E213" s="68">
        <f t="shared" si="24"/>
        <v>180</v>
      </c>
      <c r="G213" s="70"/>
      <c r="H213" s="70"/>
      <c r="I213" s="70"/>
      <c r="J213" s="70"/>
      <c r="K213" s="70"/>
      <c r="L213" s="70"/>
      <c r="M213" s="70"/>
      <c r="N213" s="70"/>
    </row>
    <row r="214" spans="1:14" s="69" customFormat="1" ht="31.5" x14ac:dyDescent="0.25">
      <c r="A214" s="64" t="s">
        <v>274</v>
      </c>
      <c r="B214" s="65" t="s">
        <v>351</v>
      </c>
      <c r="C214" s="66">
        <v>250</v>
      </c>
      <c r="D214" s="68"/>
      <c r="E214" s="68">
        <f t="shared" si="24"/>
        <v>250</v>
      </c>
      <c r="G214" s="70"/>
      <c r="H214" s="70"/>
      <c r="I214" s="70"/>
      <c r="J214" s="70"/>
      <c r="K214" s="70"/>
      <c r="L214" s="70"/>
      <c r="M214" s="70"/>
      <c r="N214" s="70"/>
    </row>
    <row r="215" spans="1:14" s="69" customFormat="1" ht="45.2" customHeight="1" x14ac:dyDescent="0.25">
      <c r="A215" s="64" t="s">
        <v>214</v>
      </c>
      <c r="B215" s="85" t="s">
        <v>352</v>
      </c>
      <c r="C215" s="66">
        <v>85</v>
      </c>
      <c r="D215" s="68">
        <v>1315</v>
      </c>
      <c r="E215" s="68">
        <f t="shared" si="24"/>
        <v>1400</v>
      </c>
      <c r="G215" s="70"/>
      <c r="H215" s="70"/>
      <c r="I215" s="70"/>
      <c r="J215" s="70"/>
      <c r="K215" s="70"/>
      <c r="L215" s="70"/>
      <c r="M215" s="70"/>
      <c r="N215" s="70"/>
    </row>
    <row r="216" spans="1:14" ht="17.850000000000001" customHeight="1" x14ac:dyDescent="0.25">
      <c r="A216" s="153" t="s">
        <v>353</v>
      </c>
      <c r="B216" s="153"/>
      <c r="C216" s="153"/>
      <c r="D216" s="153"/>
      <c r="E216" s="153"/>
    </row>
    <row r="217" spans="1:14" s="75" customFormat="1" ht="33.200000000000003" customHeight="1" x14ac:dyDescent="0.25">
      <c r="A217" s="59"/>
      <c r="B217" s="60" t="s">
        <v>180</v>
      </c>
      <c r="C217" s="61">
        <f>C218+C219</f>
        <v>47</v>
      </c>
      <c r="D217" s="61">
        <f>D218+D219</f>
        <v>0</v>
      </c>
      <c r="E217" s="61">
        <f>E218+E219</f>
        <v>47</v>
      </c>
      <c r="G217" s="76"/>
      <c r="H217" s="76"/>
      <c r="I217" s="76"/>
      <c r="J217" s="76"/>
      <c r="K217" s="76"/>
      <c r="L217" s="76"/>
      <c r="M217" s="76"/>
      <c r="N217" s="76"/>
    </row>
    <row r="218" spans="1:14" s="69" customFormat="1" x14ac:dyDescent="0.25">
      <c r="A218" s="64"/>
      <c r="B218" s="117" t="s">
        <v>354</v>
      </c>
      <c r="C218" s="66">
        <v>13</v>
      </c>
      <c r="D218" s="68"/>
      <c r="E218" s="68">
        <f t="shared" ref="E218:E219" si="25">D218+C218</f>
        <v>13</v>
      </c>
      <c r="G218" s="70"/>
      <c r="H218" s="70"/>
      <c r="I218" s="70"/>
      <c r="J218" s="70"/>
      <c r="K218" s="70"/>
      <c r="L218" s="70"/>
      <c r="M218" s="70"/>
      <c r="N218" s="70"/>
    </row>
    <row r="219" spans="1:14" s="69" customFormat="1" x14ac:dyDescent="0.25">
      <c r="A219" s="64"/>
      <c r="B219" s="117" t="s">
        <v>355</v>
      </c>
      <c r="C219" s="66">
        <v>34</v>
      </c>
      <c r="D219" s="68"/>
      <c r="E219" s="68">
        <f t="shared" si="25"/>
        <v>34</v>
      </c>
      <c r="G219" s="70"/>
      <c r="H219" s="70"/>
      <c r="I219" s="70"/>
      <c r="J219" s="70"/>
      <c r="K219" s="70"/>
      <c r="L219" s="70"/>
      <c r="M219" s="70"/>
      <c r="N219" s="70"/>
    </row>
    <row r="220" spans="1:14" s="122" customFormat="1" ht="19.350000000000001" customHeight="1" x14ac:dyDescent="0.25">
      <c r="A220" s="151" t="s">
        <v>152</v>
      </c>
      <c r="B220" s="151"/>
      <c r="C220" s="78">
        <f>C217+C211+C209+C203+C199+C195+C192+C185+C181</f>
        <v>1931.7</v>
      </c>
      <c r="D220" s="78">
        <f>D217+D211+D209+D203+D199+D195+D192+D185+D181</f>
        <v>19715</v>
      </c>
      <c r="E220" s="78">
        <f>E217+E211+E209+E203+E199+E195+E192+E185+E181</f>
        <v>21646.7</v>
      </c>
      <c r="G220" s="123"/>
      <c r="H220" s="123"/>
      <c r="I220" s="123"/>
      <c r="J220" s="123"/>
      <c r="K220" s="123"/>
      <c r="L220" s="123"/>
      <c r="M220" s="123"/>
      <c r="N220" s="123"/>
    </row>
    <row r="221" spans="1:14" ht="19.350000000000001" customHeight="1" x14ac:dyDescent="0.3">
      <c r="A221" s="150" t="s">
        <v>356</v>
      </c>
      <c r="B221" s="150"/>
      <c r="C221" s="150"/>
      <c r="D221" s="150"/>
      <c r="E221" s="150"/>
    </row>
    <row r="222" spans="1:14" s="75" customFormat="1" ht="32.25" customHeight="1" x14ac:dyDescent="0.25">
      <c r="A222" s="59"/>
      <c r="B222" s="60" t="s">
        <v>180</v>
      </c>
      <c r="C222" s="61">
        <f>C223</f>
        <v>10.8</v>
      </c>
      <c r="D222" s="61">
        <f>D223</f>
        <v>0</v>
      </c>
      <c r="E222" s="61">
        <f t="shared" ref="E222:E224" si="26">D222+C222</f>
        <v>10.8</v>
      </c>
      <c r="G222" s="76"/>
      <c r="H222" s="76"/>
      <c r="I222" s="76"/>
      <c r="J222" s="76"/>
      <c r="K222" s="76"/>
      <c r="L222" s="76"/>
      <c r="M222" s="76"/>
      <c r="N222" s="76"/>
    </row>
    <row r="223" spans="1:14" s="69" customFormat="1" ht="19.350000000000001" customHeight="1" x14ac:dyDescent="0.25">
      <c r="A223" s="59"/>
      <c r="B223" s="97" t="s">
        <v>357</v>
      </c>
      <c r="C223" s="68">
        <v>10.8</v>
      </c>
      <c r="D223" s="61"/>
      <c r="E223" s="68">
        <f t="shared" si="26"/>
        <v>10.8</v>
      </c>
      <c r="G223" s="70"/>
      <c r="H223" s="70"/>
      <c r="I223" s="70"/>
      <c r="J223" s="70"/>
      <c r="K223" s="70"/>
      <c r="L223" s="70"/>
      <c r="M223" s="70"/>
      <c r="N223" s="70"/>
    </row>
    <row r="224" spans="1:14" ht="33.75" customHeight="1" x14ac:dyDescent="0.25">
      <c r="A224" s="64"/>
      <c r="B224" s="97" t="s">
        <v>358</v>
      </c>
      <c r="C224" s="68">
        <v>10</v>
      </c>
      <c r="D224" s="68"/>
      <c r="E224" s="67">
        <f t="shared" si="26"/>
        <v>10</v>
      </c>
    </row>
    <row r="225" spans="1:14" s="122" customFormat="1" ht="19.350000000000001" customHeight="1" x14ac:dyDescent="0.25">
      <c r="A225" s="151" t="s">
        <v>152</v>
      </c>
      <c r="B225" s="151"/>
      <c r="C225" s="78">
        <f>C224+C222</f>
        <v>20.8</v>
      </c>
      <c r="D225" s="78">
        <f>D224+D222</f>
        <v>0</v>
      </c>
      <c r="E225" s="78">
        <f>E224+E222</f>
        <v>20.8</v>
      </c>
      <c r="G225" s="123"/>
      <c r="H225" s="123"/>
      <c r="I225" s="123"/>
      <c r="J225" s="123"/>
      <c r="K225" s="123"/>
      <c r="L225" s="123"/>
      <c r="M225" s="123"/>
      <c r="N225" s="123"/>
    </row>
    <row r="226" spans="1:14" ht="18.600000000000001" customHeight="1" x14ac:dyDescent="0.3">
      <c r="A226" s="150" t="s">
        <v>359</v>
      </c>
      <c r="B226" s="150"/>
      <c r="C226" s="150"/>
      <c r="D226" s="150"/>
      <c r="E226" s="150"/>
    </row>
    <row r="227" spans="1:14" ht="18.399999999999999" customHeight="1" x14ac:dyDescent="0.25">
      <c r="A227" s="59"/>
      <c r="B227" s="71" t="s">
        <v>360</v>
      </c>
      <c r="C227" s="68">
        <v>45</v>
      </c>
      <c r="D227" s="82"/>
      <c r="E227" s="68">
        <f>D227+C227</f>
        <v>45</v>
      </c>
    </row>
    <row r="228" spans="1:14" s="79" customFormat="1" ht="19.350000000000001" customHeight="1" x14ac:dyDescent="0.25">
      <c r="A228" s="151" t="s">
        <v>152</v>
      </c>
      <c r="B228" s="151"/>
      <c r="C228" s="78">
        <f>C227</f>
        <v>45</v>
      </c>
      <c r="D228" s="78">
        <f>D227</f>
        <v>0</v>
      </c>
      <c r="E228" s="78">
        <f>E227</f>
        <v>45</v>
      </c>
      <c r="G228" s="80"/>
      <c r="H228" s="80"/>
      <c r="I228" s="80"/>
      <c r="J228" s="80"/>
      <c r="K228" s="80"/>
      <c r="L228" s="80"/>
      <c r="M228" s="80"/>
      <c r="N228" s="80"/>
    </row>
    <row r="229" spans="1:14" s="125" customFormat="1" ht="20.85" customHeight="1" x14ac:dyDescent="0.3">
      <c r="A229" s="156" t="s">
        <v>361</v>
      </c>
      <c r="B229" s="156"/>
      <c r="C229" s="124">
        <f>C228+C225+C220+C179+C131+C116+C113+C103+C70+C20</f>
        <v>56195.286999999989</v>
      </c>
      <c r="D229" s="124">
        <f>D228+D225+D220+D179+D131+D116+D113+D103+D70+D20</f>
        <v>160120.29999999999</v>
      </c>
      <c r="E229" s="124">
        <f>E228+E225+E220+E179+E131+E116+E113+E103+E70+E20</f>
        <v>216315.58700000003</v>
      </c>
      <c r="G229" s="126"/>
      <c r="H229" s="126"/>
      <c r="I229" s="126"/>
      <c r="J229" s="126"/>
      <c r="K229" s="126"/>
      <c r="L229" s="126"/>
      <c r="M229" s="126"/>
      <c r="N229" s="126"/>
    </row>
    <row r="230" spans="1:14" x14ac:dyDescent="0.25">
      <c r="A230" s="127"/>
      <c r="B230" s="128"/>
      <c r="C230" s="129"/>
      <c r="D230" s="129"/>
      <c r="E230" s="129"/>
    </row>
    <row r="234" spans="1:14" ht="15.95" customHeight="1" x14ac:dyDescent="0.25">
      <c r="A234" s="157" t="s">
        <v>362</v>
      </c>
      <c r="B234" s="157"/>
      <c r="D234" s="130"/>
    </row>
    <row r="235" spans="1:14" ht="14.25" customHeight="1" x14ac:dyDescent="0.25">
      <c r="A235" s="157" t="s">
        <v>363</v>
      </c>
      <c r="B235" s="157"/>
      <c r="D235" s="158" t="s">
        <v>364</v>
      </c>
      <c r="E235" s="158"/>
    </row>
    <row r="236" spans="1:14" x14ac:dyDescent="0.25">
      <c r="A236" s="131"/>
      <c r="B236" s="131"/>
      <c r="E236" s="132"/>
    </row>
    <row r="237" spans="1:14" x14ac:dyDescent="0.25">
      <c r="A237" s="131"/>
      <c r="B237" s="131"/>
      <c r="E237" s="132"/>
    </row>
    <row r="238" spans="1:14" ht="19.350000000000001" customHeight="1" x14ac:dyDescent="0.25">
      <c r="A238" s="157" t="s">
        <v>365</v>
      </c>
      <c r="B238" s="157"/>
      <c r="D238" s="158" t="s">
        <v>366</v>
      </c>
      <c r="E238" s="158"/>
    </row>
  </sheetData>
  <sheetProtection selectLockedCells="1" selectUnlockedCells="1"/>
  <mergeCells count="48">
    <mergeCell ref="A229:B229"/>
    <mergeCell ref="A234:B234"/>
    <mergeCell ref="A235:B235"/>
    <mergeCell ref="D235:E235"/>
    <mergeCell ref="A238:B238"/>
    <mergeCell ref="D238:E238"/>
    <mergeCell ref="A216:E216"/>
    <mergeCell ref="A220:B220"/>
    <mergeCell ref="A221:E221"/>
    <mergeCell ref="A225:B225"/>
    <mergeCell ref="A226:E226"/>
    <mergeCell ref="A228:B228"/>
    <mergeCell ref="A179:B179"/>
    <mergeCell ref="A180:E180"/>
    <mergeCell ref="A184:E184"/>
    <mergeCell ref="A191:E191"/>
    <mergeCell ref="A198:E198"/>
    <mergeCell ref="A208:E208"/>
    <mergeCell ref="A117:E117"/>
    <mergeCell ref="A118:E118"/>
    <mergeCell ref="A125:E125"/>
    <mergeCell ref="A128:E128"/>
    <mergeCell ref="A131:B131"/>
    <mergeCell ref="A132:E132"/>
    <mergeCell ref="A99:C99"/>
    <mergeCell ref="A103:B103"/>
    <mergeCell ref="A104:E104"/>
    <mergeCell ref="A113:B113"/>
    <mergeCell ref="A114:E114"/>
    <mergeCell ref="A116:B116"/>
    <mergeCell ref="A71:E71"/>
    <mergeCell ref="A72:C72"/>
    <mergeCell ref="A75:C75"/>
    <mergeCell ref="A83:C83"/>
    <mergeCell ref="A88:C88"/>
    <mergeCell ref="A91:C91"/>
    <mergeCell ref="A20:B20"/>
    <mergeCell ref="A21:E21"/>
    <mergeCell ref="A23:B23"/>
    <mergeCell ref="A47:B47"/>
    <mergeCell ref="A65:B65"/>
    <mergeCell ref="A70:B70"/>
    <mergeCell ref="D1:E1"/>
    <mergeCell ref="A4:E4"/>
    <mergeCell ref="A5:A6"/>
    <mergeCell ref="B5:B6"/>
    <mergeCell ref="C5:E5"/>
    <mergeCell ref="A7:E7"/>
  </mergeCells>
  <pageMargins left="0.78749999999999998" right="0.31527777777777777" top="0.59027777777777779" bottom="0.59027777777777779" header="0.51180555555555551" footer="0.51180555555555551"/>
  <pageSetup paperSize="9" scale="91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2021-11-04T09:04:24Z</dcterms:created>
  <dcterms:modified xsi:type="dcterms:W3CDTF">2021-11-04T09:04:24Z</dcterms:modified>
</cp:coreProperties>
</file>